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ChristianRivera/Desktop/"/>
    </mc:Choice>
  </mc:AlternateContent>
  <bookViews>
    <workbookView xWindow="380" yWindow="460" windowWidth="24560" windowHeight="14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1" i="1" l="1"/>
  <c r="E15" i="1"/>
  <c r="E18" i="1"/>
  <c r="E22" i="1"/>
  <c r="E32" i="1"/>
  <c r="E34" i="1"/>
  <c r="E40" i="1"/>
  <c r="E44" i="1"/>
  <c r="E46" i="1"/>
  <c r="E52" i="1"/>
  <c r="F10" i="1"/>
  <c r="B5" i="1"/>
  <c r="C5" i="1"/>
  <c r="D5" i="1"/>
  <c r="E5" i="1"/>
  <c r="B6" i="1"/>
  <c r="C6" i="1"/>
  <c r="D6" i="1"/>
  <c r="E6" i="1"/>
  <c r="E7" i="1"/>
  <c r="G10" i="1"/>
  <c r="F58" i="1"/>
  <c r="G58" i="1"/>
  <c r="D62" i="1"/>
  <c r="D63" i="1"/>
  <c r="D69" i="1"/>
  <c r="D73" i="1"/>
  <c r="E61" i="1"/>
  <c r="D78" i="1"/>
  <c r="D81" i="1"/>
  <c r="D88" i="1"/>
  <c r="E77" i="1"/>
  <c r="F60" i="1"/>
  <c r="G60" i="1"/>
  <c r="E93" i="1"/>
  <c r="E95" i="1"/>
  <c r="E97" i="1"/>
  <c r="E99" i="1"/>
  <c r="E101" i="1"/>
  <c r="E104" i="1"/>
  <c r="E106" i="1"/>
  <c r="E108" i="1"/>
  <c r="E110" i="1"/>
  <c r="E112" i="1"/>
  <c r="E114" i="1"/>
  <c r="E117" i="1"/>
  <c r="E119" i="1"/>
  <c r="E121" i="1"/>
  <c r="E124" i="1"/>
  <c r="E126" i="1"/>
  <c r="E128" i="1"/>
  <c r="E134" i="1"/>
  <c r="E137" i="1"/>
  <c r="E139" i="1"/>
  <c r="E141" i="1"/>
  <c r="E144" i="1"/>
  <c r="E146" i="1"/>
  <c r="E148" i="1"/>
  <c r="E152" i="1"/>
  <c r="E154" i="1"/>
  <c r="E157" i="1"/>
  <c r="E159" i="1"/>
  <c r="E161" i="1"/>
  <c r="E163" i="1"/>
  <c r="E165" i="1"/>
  <c r="E168" i="1"/>
  <c r="E170" i="1"/>
  <c r="E172" i="1"/>
  <c r="E174" i="1"/>
  <c r="E176" i="1"/>
  <c r="E178" i="1"/>
  <c r="E181" i="1"/>
  <c r="E183" i="1"/>
  <c r="E185" i="1"/>
  <c r="E187" i="1"/>
  <c r="F92" i="1"/>
  <c r="G92" i="1"/>
  <c r="D194" i="1"/>
  <c r="F191" i="1"/>
  <c r="G191" i="1"/>
  <c r="F189" i="1"/>
  <c r="G189" i="1"/>
  <c r="G196" i="1"/>
  <c r="F196" i="1"/>
  <c r="D7" i="1"/>
  <c r="C7" i="1"/>
  <c r="B7" i="1"/>
</calcChain>
</file>

<file path=xl/sharedStrings.xml><?xml version="1.0" encoding="utf-8"?>
<sst xmlns="http://schemas.openxmlformats.org/spreadsheetml/2006/main" count="313" uniqueCount="249">
  <si>
    <t>Number of Students</t>
  </si>
  <si>
    <t>ASUCM Fee</t>
  </si>
  <si>
    <t>Fee Amount</t>
  </si>
  <si>
    <t>Return-To-Aid (25%)</t>
  </si>
  <si>
    <t>Budget in Detail</t>
  </si>
  <si>
    <t>Project ID</t>
  </si>
  <si>
    <t>Source ID</t>
  </si>
  <si>
    <t>Detail</t>
  </si>
  <si>
    <t>Total</t>
  </si>
  <si>
    <t>Section</t>
  </si>
  <si>
    <t>Goverment Operations</t>
  </si>
  <si>
    <t>GOVOPS</t>
  </si>
  <si>
    <t>UC Student Association</t>
  </si>
  <si>
    <t>UCSA</t>
  </si>
  <si>
    <t>ASUCM Payroll</t>
  </si>
  <si>
    <t>PAY 01</t>
  </si>
  <si>
    <t>ASUCM Compensation</t>
  </si>
  <si>
    <t>PAY 02</t>
  </si>
  <si>
    <t>ASUCM Student Payroll</t>
  </si>
  <si>
    <t>PAY 03</t>
  </si>
  <si>
    <t>President</t>
  </si>
  <si>
    <t>PRES</t>
  </si>
  <si>
    <t>General Fund</t>
  </si>
  <si>
    <t>PRESGF</t>
  </si>
  <si>
    <t>Travel Fund</t>
  </si>
  <si>
    <t>PRESTF</t>
  </si>
  <si>
    <t>Internal Vice-President</t>
  </si>
  <si>
    <t>IVP</t>
  </si>
  <si>
    <t>IVPGF</t>
  </si>
  <si>
    <t>ASUCM Elected and Appointed Officer Leadership Developement</t>
  </si>
  <si>
    <t>IVPET</t>
  </si>
  <si>
    <t>Student Leadership and Civic Engagement</t>
  </si>
  <si>
    <t>IVPLCE</t>
  </si>
  <si>
    <t>External Vice-President</t>
  </si>
  <si>
    <t>EVP</t>
  </si>
  <si>
    <t>EVPGF</t>
  </si>
  <si>
    <t>EVP Travel</t>
  </si>
  <si>
    <t>EVPTRV</t>
  </si>
  <si>
    <t>EVP Federal Travel</t>
  </si>
  <si>
    <t>EVPFTRV</t>
  </si>
  <si>
    <t>EVP Events and Programs</t>
  </si>
  <si>
    <t>EVPEP</t>
  </si>
  <si>
    <t>Lobby Corps</t>
  </si>
  <si>
    <t>EVPLOB</t>
  </si>
  <si>
    <t>UCSA Board Meeting</t>
  </si>
  <si>
    <t>EVPBM</t>
  </si>
  <si>
    <t>UCSA Congress</t>
  </si>
  <si>
    <t>Students of Color Confernce</t>
  </si>
  <si>
    <t>EVPSOCC</t>
  </si>
  <si>
    <t>Student Lobby Conference</t>
  </si>
  <si>
    <t>EVPSLC</t>
  </si>
  <si>
    <t>Treasurer</t>
  </si>
  <si>
    <t>TRES</t>
  </si>
  <si>
    <t>TRESGF</t>
  </si>
  <si>
    <t>Director of Academic Affairs</t>
  </si>
  <si>
    <t>ACAD</t>
  </si>
  <si>
    <t>AAGF</t>
  </si>
  <si>
    <t>Research Grants</t>
  </si>
  <si>
    <t>AARG</t>
  </si>
  <si>
    <t>Educational Resources</t>
  </si>
  <si>
    <t>AAER</t>
  </si>
  <si>
    <t>AAEE</t>
  </si>
  <si>
    <t>Events/Programs</t>
  </si>
  <si>
    <t>AAEP</t>
  </si>
  <si>
    <t>Director of Student Activities</t>
  </si>
  <si>
    <t>ACT</t>
  </si>
  <si>
    <t>ACTGF</t>
  </si>
  <si>
    <t>RCO Early Event Fund</t>
  </si>
  <si>
    <t>ACTEEF</t>
  </si>
  <si>
    <t>Director of Advocacy</t>
  </si>
  <si>
    <t>ADVOC</t>
  </si>
  <si>
    <t>ADVOCGF</t>
  </si>
  <si>
    <t>Director of Communications</t>
  </si>
  <si>
    <t>COM</t>
  </si>
  <si>
    <t>COMGF</t>
  </si>
  <si>
    <t>ASUCM Paraphernalia</t>
  </si>
  <si>
    <t>COMPAR</t>
  </si>
  <si>
    <t>ASUCM Marketing</t>
  </si>
  <si>
    <t>COMMAR</t>
  </si>
  <si>
    <t>Office Supply</t>
  </si>
  <si>
    <t>COMSUP</t>
  </si>
  <si>
    <t>Events/Townhalls</t>
  </si>
  <si>
    <t>COMEVNT</t>
  </si>
  <si>
    <t>ASUCM Court</t>
  </si>
  <si>
    <t>COURTGF</t>
  </si>
  <si>
    <t>ASUCM Elections Commission</t>
  </si>
  <si>
    <t>ELECT</t>
  </si>
  <si>
    <t>ASUCM Commission on Diversity</t>
  </si>
  <si>
    <t>DIV</t>
  </si>
  <si>
    <t>ASUCM Commision on Sustainability</t>
  </si>
  <si>
    <t>SUS</t>
  </si>
  <si>
    <t>ASUCM Commission on Neighborhood Relations</t>
  </si>
  <si>
    <t>NR</t>
  </si>
  <si>
    <t>ASUCM New Programs and Services</t>
  </si>
  <si>
    <t>NPS</t>
  </si>
  <si>
    <t>ASUCM New Programs and Services General Fund</t>
  </si>
  <si>
    <t>NPSGF</t>
  </si>
  <si>
    <t>ASUCM Services and Programs</t>
  </si>
  <si>
    <t>SP</t>
  </si>
  <si>
    <t>ICCGF</t>
  </si>
  <si>
    <t>ICC#</t>
  </si>
  <si>
    <t>Law Clinic</t>
  </si>
  <si>
    <t>LAW</t>
  </si>
  <si>
    <t>Information Technology</t>
  </si>
  <si>
    <t>Audio &amp; Visual Technical Support for Student Events</t>
  </si>
  <si>
    <t>Print Credits</t>
  </si>
  <si>
    <t>Office of Student Life</t>
  </si>
  <si>
    <t>LeaderShape Conference</t>
  </si>
  <si>
    <t>Social Justice Retreat</t>
  </si>
  <si>
    <t>The Prodigy</t>
  </si>
  <si>
    <t>Police Mentor Program</t>
  </si>
  <si>
    <t>Registered Clubs and Organizations</t>
  </si>
  <si>
    <t>RCO</t>
  </si>
  <si>
    <t>Catholic Newman Club</t>
  </si>
  <si>
    <t>Merced Chi Alpha</t>
  </si>
  <si>
    <t>Colleges Against Cancer</t>
  </si>
  <si>
    <t>El Club de Espanol</t>
  </si>
  <si>
    <t>Hmong Student Association</t>
  </si>
  <si>
    <t>Muslim Student Association</t>
  </si>
  <si>
    <t>Savings &amp; Investments</t>
  </si>
  <si>
    <t>SAVING</t>
  </si>
  <si>
    <t>Student Union</t>
  </si>
  <si>
    <t>SUNION</t>
  </si>
  <si>
    <t>GENFUND</t>
  </si>
  <si>
    <t>Petty Cash Reserves</t>
  </si>
  <si>
    <t>PETTY</t>
  </si>
  <si>
    <t>Contingency</t>
  </si>
  <si>
    <t>CT(BILL#)</t>
  </si>
  <si>
    <t>BILL#</t>
  </si>
  <si>
    <t>EVPUSC</t>
  </si>
  <si>
    <t>Senate Bills</t>
  </si>
  <si>
    <t>Unallocated (carry forward)</t>
  </si>
  <si>
    <t>Totals</t>
  </si>
  <si>
    <t>Sring 2018</t>
  </si>
  <si>
    <t>Fall 2017</t>
  </si>
  <si>
    <t>Summer 2018</t>
  </si>
  <si>
    <t>Sub-Total after Return-To-Aid/ Semester Totals</t>
  </si>
  <si>
    <t>Undergraduate Research Symposium</t>
  </si>
  <si>
    <t>Event Series</t>
  </si>
  <si>
    <t>Auxilary</t>
  </si>
  <si>
    <t>ICC</t>
  </si>
  <si>
    <t>UCM URJ</t>
  </si>
  <si>
    <t>Day In a Life of a Lawyer Banquet</t>
  </si>
  <si>
    <t>Know Your Rights Events</t>
  </si>
  <si>
    <t>General</t>
  </si>
  <si>
    <t>Youth-Court Finger Printing</t>
  </si>
  <si>
    <t>Travel</t>
  </si>
  <si>
    <t>Events</t>
  </si>
  <si>
    <t>Outreach and Publicity Events</t>
  </si>
  <si>
    <t>Tabling and Advertising Materials</t>
  </si>
  <si>
    <t>Layout Web and Photography Software</t>
  </si>
  <si>
    <t>Police</t>
  </si>
  <si>
    <t>Food Pantry</t>
  </si>
  <si>
    <t>Vehicle Maintenance</t>
  </si>
  <si>
    <t>HEROES</t>
  </si>
  <si>
    <t>Tampons/Pads</t>
  </si>
  <si>
    <t>Condoms</t>
  </si>
  <si>
    <t>Alpha Kappa Psi</t>
  </si>
  <si>
    <t>UCM Library</t>
  </si>
  <si>
    <t>African Students Union</t>
  </si>
  <si>
    <t>Afrikan's For Retention Outreach</t>
  </si>
  <si>
    <t>American Institute of Aeronautics</t>
  </si>
  <si>
    <t>Association for Computing Machinery</t>
  </si>
  <si>
    <t>Automotive Club</t>
  </si>
  <si>
    <t>Biomedical Engineering Society</t>
  </si>
  <si>
    <t>Black Student Union</t>
  </si>
  <si>
    <t>Bobcat Model United Nations</t>
  </si>
  <si>
    <t>Bobcat Theater</t>
  </si>
  <si>
    <t xml:space="preserve">Business Society </t>
  </si>
  <si>
    <t>Delta Sigma Pi</t>
  </si>
  <si>
    <t>Democrats at UCM</t>
  </si>
  <si>
    <t>Distinguished Young Women</t>
  </si>
  <si>
    <t>Drone Research</t>
  </si>
  <si>
    <t xml:space="preserve">Fraternity and Sorority Council </t>
  </si>
  <si>
    <t>GMT</t>
  </si>
  <si>
    <t>HackMerced</t>
  </si>
  <si>
    <t>Hermanas Unidas de UCM</t>
  </si>
  <si>
    <t>Hip Hop Movement</t>
  </si>
  <si>
    <t>Ingenioros Unidos</t>
  </si>
  <si>
    <t>Intervarsity Christian Fellowship</t>
  </si>
  <si>
    <t>Isight</t>
  </si>
  <si>
    <t>MEChA</t>
  </si>
  <si>
    <t>National society of Black Engineers</t>
  </si>
  <si>
    <t>Pilipino American Alliance</t>
  </si>
  <si>
    <t>Professional Fraternitry Council</t>
  </si>
  <si>
    <t>Psy Chi</t>
  </si>
  <si>
    <t>SACNAS at UCM</t>
  </si>
  <si>
    <t>Society of Asian Scientists &amp; Engineers</t>
  </si>
  <si>
    <t>Student Alumni Association</t>
  </si>
  <si>
    <t>Students Advocating Law &amp; Education</t>
  </si>
  <si>
    <t>The Enterpreneurial Society UCM</t>
  </si>
  <si>
    <t>UCM Circle K International</t>
  </si>
  <si>
    <t>UNICEF</t>
  </si>
  <si>
    <t>Lambda Alliance</t>
  </si>
  <si>
    <t>Phi Alpha Delta</t>
  </si>
  <si>
    <t>Departments</t>
  </si>
  <si>
    <t>ASUCM BUDGET FOR THE YEAR 2017-2018</t>
  </si>
  <si>
    <t>Culture Show</t>
  </si>
  <si>
    <t>Black Family Day</t>
  </si>
  <si>
    <t>Space &amp; Astronautics Forum and Exposition (SPACE 2017)</t>
  </si>
  <si>
    <t>PBLI Conference</t>
  </si>
  <si>
    <t>Professional and Technical Workshops</t>
  </si>
  <si>
    <t>Coffee and Code</t>
  </si>
  <si>
    <t>BigSocal Euro Conference</t>
  </si>
  <si>
    <t>National Biomedical Engineering Conference</t>
  </si>
  <si>
    <t>Afrikan Black Coalation Conference</t>
  </si>
  <si>
    <t>UCSB Intercollegiate MUN 2017</t>
  </si>
  <si>
    <t>Event Productions</t>
  </si>
  <si>
    <t>Haunted House</t>
  </si>
  <si>
    <t>Fame Investment Conference</t>
  </si>
  <si>
    <t>YATOL Spring Retreat</t>
  </si>
  <si>
    <t>Carnival of Pink</t>
  </si>
  <si>
    <t>Business Expo</t>
  </si>
  <si>
    <t>Sacramento LEAD</t>
  </si>
  <si>
    <t>State Convention</t>
  </si>
  <si>
    <t>DYW Scholarship Night</t>
  </si>
  <si>
    <t>FPV Race</t>
  </si>
  <si>
    <t>ICS - Recruitment Management System Funding</t>
  </si>
  <si>
    <t>FSLCommunity Development Workshops</t>
  </si>
  <si>
    <t>Nicaragua</t>
  </si>
  <si>
    <t>HU UC Conference</t>
  </si>
  <si>
    <t>Spoke N Heard</t>
  </si>
  <si>
    <t>Music Innovation and Culture (MIC) Night</t>
  </si>
  <si>
    <t>Education Conference</t>
  </si>
  <si>
    <t>National Conference</t>
  </si>
  <si>
    <t>Recon/Opatt</t>
  </si>
  <si>
    <t>APA</t>
  </si>
  <si>
    <t>Mt. Gilead Bible Camp</t>
  </si>
  <si>
    <t>Conference</t>
  </si>
  <si>
    <t>Pride Week</t>
  </si>
  <si>
    <t>Lavender Graduation</t>
  </si>
  <si>
    <t>MEChA State Wide Conference</t>
  </si>
  <si>
    <t>Banquets</t>
  </si>
  <si>
    <t>Leadership Conference</t>
  </si>
  <si>
    <t>UCM Law Day</t>
  </si>
  <si>
    <t>Pilipino Culture Night (PCN)</t>
  </si>
  <si>
    <t>AFLV West Conference</t>
  </si>
  <si>
    <t>Western Psychological Association Conference (2018)</t>
  </si>
  <si>
    <t>SACNAS Conference</t>
  </si>
  <si>
    <t>Convention</t>
  </si>
  <si>
    <t>Giving Tuesday UCM</t>
  </si>
  <si>
    <t>Philanthropy Week 2018</t>
  </si>
  <si>
    <t>4th Annual Award Ceremony</t>
  </si>
  <si>
    <t>Entreprenurship Week</t>
  </si>
  <si>
    <t>Dristrict Convention</t>
  </si>
  <si>
    <t>UNICEF Student Summit</t>
  </si>
  <si>
    <t>Noche de Carnaval</t>
  </si>
  <si>
    <t>Noche de Baile</t>
  </si>
  <si>
    <t>Fall Retreat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</si>
</sst>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sz val="12"/>
      <name val="Times New Roman"/>
    </font>
    <font>
      <sz val="12"/>
      <color rgb="FF000000"/>
      <name val="Times New Roman"/>
    </font>
    <font>
      <b/>
      <sz val="12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</font>
    <font>
      <sz val="12"/>
      <color rgb="FF000000"/>
      <name val="Calibri"/>
      <scheme val="minor"/>
    </font>
    <font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06CFF"/>
        <bgColor rgb="FF0000FF"/>
      </patternFill>
    </fill>
    <fill>
      <patternFill patternType="solid">
        <fgColor theme="5" tint="0.79998168889431442"/>
        <bgColor rgb="FF6FA8DC"/>
      </patternFill>
    </fill>
    <fill>
      <patternFill patternType="solid">
        <fgColor rgb="FF506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4" tint="0.59999389629810485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10" fontId="2" fillId="0" borderId="0" xfId="0" applyNumberFormat="1" applyFont="1"/>
    <xf numFmtId="10" fontId="1" fillId="0" borderId="0" xfId="0" applyNumberFormat="1" applyFont="1"/>
    <xf numFmtId="0" fontId="1" fillId="2" borderId="4" xfId="0" applyFont="1" applyFill="1" applyBorder="1"/>
    <xf numFmtId="0" fontId="1" fillId="0" borderId="4" xfId="0" applyFont="1" applyBorder="1"/>
    <xf numFmtId="164" fontId="1" fillId="0" borderId="4" xfId="0" applyNumberFormat="1" applyFont="1" applyBorder="1"/>
    <xf numFmtId="0" fontId="3" fillId="4" borderId="4" xfId="0" applyFont="1" applyFill="1" applyBorder="1"/>
    <xf numFmtId="0" fontId="1" fillId="4" borderId="4" xfId="0" applyFont="1" applyFill="1" applyBorder="1"/>
    <xf numFmtId="164" fontId="1" fillId="4" borderId="4" xfId="0" applyNumberFormat="1" applyFont="1" applyFill="1" applyBorder="1"/>
    <xf numFmtId="164" fontId="1" fillId="4" borderId="4" xfId="0" applyNumberFormat="1" applyFont="1" applyFill="1" applyBorder="1" applyAlignment="1">
      <alignment horizontal="right"/>
    </xf>
    <xf numFmtId="0" fontId="1" fillId="3" borderId="4" xfId="0" applyFont="1" applyFill="1" applyBorder="1"/>
    <xf numFmtId="0" fontId="1" fillId="0" borderId="4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4" fillId="0" borderId="4" xfId="0" applyFont="1" applyBorder="1"/>
    <xf numFmtId="164" fontId="4" fillId="0" borderId="4" xfId="0" applyNumberFormat="1" applyFont="1" applyBorder="1"/>
    <xf numFmtId="0" fontId="2" fillId="0" borderId="0" xfId="0" applyNumberFormat="1" applyFont="1"/>
    <xf numFmtId="0" fontId="1" fillId="5" borderId="3" xfId="0" applyFont="1" applyFill="1" applyBorder="1"/>
    <xf numFmtId="0" fontId="1" fillId="5" borderId="0" xfId="0" applyFont="1" applyFill="1"/>
    <xf numFmtId="164" fontId="1" fillId="6" borderId="0" xfId="0" applyNumberFormat="1" applyFont="1" applyFill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5" borderId="8" xfId="0" applyFont="1" applyFill="1" applyBorder="1"/>
    <xf numFmtId="3" fontId="1" fillId="5" borderId="0" xfId="0" applyNumberFormat="1" applyFont="1" applyFill="1" applyBorder="1"/>
    <xf numFmtId="0" fontId="1" fillId="5" borderId="9" xfId="0" applyFont="1" applyFill="1" applyBorder="1"/>
    <xf numFmtId="0" fontId="1" fillId="6" borderId="8" xfId="0" applyFont="1" applyFill="1" applyBorder="1" applyAlignment="1"/>
    <xf numFmtId="0" fontId="1" fillId="6" borderId="9" xfId="0" applyFont="1" applyFill="1" applyBorder="1" applyAlignment="1"/>
    <xf numFmtId="164" fontId="1" fillId="6" borderId="9" xfId="0" applyNumberFormat="1" applyFont="1" applyFill="1" applyBorder="1" applyAlignment="1"/>
    <xf numFmtId="0" fontId="1" fillId="6" borderId="10" xfId="0" applyFont="1" applyFill="1" applyBorder="1" applyAlignment="1"/>
    <xf numFmtId="164" fontId="1" fillId="6" borderId="11" xfId="0" applyNumberFormat="1" applyFont="1" applyFill="1" applyBorder="1" applyAlignment="1"/>
    <xf numFmtId="164" fontId="1" fillId="6" borderId="12" xfId="0" applyNumberFormat="1" applyFont="1" applyFill="1" applyBorder="1" applyAlignment="1"/>
    <xf numFmtId="0" fontId="1" fillId="7" borderId="4" xfId="0" applyFont="1" applyFill="1" applyBorder="1"/>
    <xf numFmtId="164" fontId="1" fillId="7" borderId="4" xfId="0" applyNumberFormat="1" applyFont="1" applyFill="1" applyBorder="1"/>
    <xf numFmtId="0" fontId="1" fillId="8" borderId="4" xfId="0" applyFont="1" applyFill="1" applyBorder="1"/>
    <xf numFmtId="0" fontId="4" fillId="9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/>
    <xf numFmtId="0" fontId="1" fillId="0" borderId="4" xfId="0" applyFont="1" applyFill="1" applyBorder="1"/>
    <xf numFmtId="10" fontId="2" fillId="0" borderId="0" xfId="0" applyNumberFormat="1" applyFont="1" applyFill="1"/>
    <xf numFmtId="0" fontId="2" fillId="0" borderId="0" xfId="0" applyFont="1" applyFill="1"/>
    <xf numFmtId="0" fontId="4" fillId="0" borderId="4" xfId="0" applyFont="1" applyFill="1" applyBorder="1"/>
    <xf numFmtId="0" fontId="0" fillId="0" borderId="0" xfId="0" applyFill="1"/>
    <xf numFmtId="0" fontId="1" fillId="10" borderId="4" xfId="0" applyFont="1" applyFill="1" applyBorder="1"/>
    <xf numFmtId="0" fontId="4" fillId="10" borderId="4" xfId="0" applyFont="1" applyFill="1" applyBorder="1"/>
    <xf numFmtId="164" fontId="2" fillId="0" borderId="0" xfId="0" applyNumberFormat="1" applyFont="1"/>
    <xf numFmtId="0" fontId="1" fillId="7" borderId="4" xfId="0" applyNumberFormat="1" applyFont="1" applyFill="1" applyBorder="1"/>
    <xf numFmtId="0" fontId="0" fillId="11" borderId="4" xfId="0" applyFont="1" applyFill="1" applyBorder="1"/>
    <xf numFmtId="0" fontId="0" fillId="12" borderId="4" xfId="0" applyFont="1" applyFill="1" applyBorder="1"/>
    <xf numFmtId="0" fontId="1" fillId="13" borderId="4" xfId="0" applyFont="1" applyFill="1" applyBorder="1"/>
    <xf numFmtId="0" fontId="1" fillId="14" borderId="4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0" fontId="10" fillId="0" borderId="0" xfId="0" applyFont="1" applyFill="1" applyBorder="1"/>
    <xf numFmtId="0" fontId="2" fillId="0" borderId="0" xfId="0" applyFont="1" applyFill="1" applyBorder="1"/>
    <xf numFmtId="164" fontId="9" fillId="0" borderId="0" xfId="0" applyNumberFormat="1" applyFont="1" applyFill="1" applyBorder="1"/>
    <xf numFmtId="10" fontId="2" fillId="0" borderId="0" xfId="0" applyNumberFormat="1" applyFont="1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164" fontId="8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164" fontId="9" fillId="0" borderId="0" xfId="0" applyNumberFormat="1" applyFont="1"/>
    <xf numFmtId="164" fontId="5" fillId="0" borderId="0" xfId="0" applyNumberFormat="1" applyFont="1" applyFill="1" applyBorder="1"/>
    <xf numFmtId="10" fontId="9" fillId="0" borderId="0" xfId="0" applyNumberFormat="1" applyFont="1"/>
    <xf numFmtId="164" fontId="3" fillId="0" borderId="0" xfId="0" applyNumberFormat="1" applyFont="1" applyFill="1" applyBorder="1"/>
    <xf numFmtId="0" fontId="3" fillId="0" borderId="4" xfId="0" applyFont="1" applyBorder="1"/>
    <xf numFmtId="164" fontId="3" fillId="0" borderId="4" xfId="0" applyNumberFormat="1" applyFont="1" applyBorder="1"/>
    <xf numFmtId="10" fontId="9" fillId="0" borderId="0" xfId="0" applyNumberFormat="1" applyFont="1" applyFill="1"/>
    <xf numFmtId="0" fontId="2" fillId="0" borderId="4" xfId="0" applyFont="1" applyFill="1" applyBorder="1"/>
    <xf numFmtId="0" fontId="2" fillId="0" borderId="4" xfId="0" applyFont="1" applyBorder="1"/>
    <xf numFmtId="0" fontId="9" fillId="10" borderId="4" xfId="0" applyFont="1" applyFill="1" applyBorder="1"/>
    <xf numFmtId="0" fontId="2" fillId="10" borderId="4" xfId="0" applyFont="1" applyFill="1" applyBorder="1"/>
    <xf numFmtId="0" fontId="9" fillId="4" borderId="4" xfId="0" applyFont="1" applyFill="1" applyBorder="1"/>
    <xf numFmtId="0" fontId="2" fillId="4" borderId="4" xfId="0" applyFont="1" applyFill="1" applyBorder="1"/>
    <xf numFmtId="10" fontId="2" fillId="0" borderId="4" xfId="0" applyNumberFormat="1" applyFont="1" applyBorder="1"/>
    <xf numFmtId="0" fontId="10" fillId="4" borderId="4" xfId="0" applyFont="1" applyFill="1" applyBorder="1"/>
    <xf numFmtId="0" fontId="0" fillId="15" borderId="4" xfId="0" applyFont="1" applyFill="1" applyBorder="1"/>
    <xf numFmtId="0" fontId="4" fillId="15" borderId="4" xfId="0" applyFont="1" applyFill="1" applyBorder="1"/>
    <xf numFmtId="0" fontId="10" fillId="15" borderId="4" xfId="0" applyFont="1" applyFill="1" applyBorder="1"/>
    <xf numFmtId="0" fontId="0" fillId="16" borderId="4" xfId="0" applyFont="1" applyFill="1" applyBorder="1"/>
    <xf numFmtId="0" fontId="4" fillId="16" borderId="4" xfId="0" applyFont="1" applyFill="1" applyBorder="1"/>
    <xf numFmtId="0" fontId="10" fillId="16" borderId="4" xfId="0" applyFont="1" applyFill="1" applyBorder="1"/>
    <xf numFmtId="0" fontId="1" fillId="16" borderId="4" xfId="0" applyFont="1" applyFill="1" applyBorder="1"/>
    <xf numFmtId="0" fontId="0" fillId="17" borderId="4" xfId="0" applyFont="1" applyFill="1" applyBorder="1"/>
    <xf numFmtId="0" fontId="3" fillId="0" borderId="1" xfId="0" applyFont="1" applyBorder="1"/>
    <xf numFmtId="0" fontId="3" fillId="0" borderId="2" xfId="0" applyFont="1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7"/>
  <colors>
    <mruColors>
      <color rgb="FF506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selection activeCell="A161" sqref="A161"/>
    </sheetView>
  </sheetViews>
  <sheetFormatPr baseColWidth="10" defaultRowHeight="16" x14ac:dyDescent="0.2"/>
  <cols>
    <col min="1" max="1" width="60.5" style="13" bestFit="1" customWidth="1"/>
    <col min="2" max="2" width="12.5" style="13" bestFit="1" customWidth="1"/>
    <col min="3" max="3" width="13.83203125" style="13" bestFit="1" customWidth="1"/>
    <col min="4" max="4" width="12.1640625" style="13" bestFit="1" customWidth="1"/>
    <col min="5" max="5" width="13.83203125" style="13" bestFit="1" customWidth="1"/>
    <col min="6" max="6" width="13.6640625" style="13" bestFit="1" customWidth="1"/>
    <col min="7" max="7" width="12.1640625" style="13" customWidth="1"/>
    <col min="8" max="8" width="31.83203125" style="13" bestFit="1" customWidth="1"/>
    <col min="9" max="9" width="18.1640625" style="13" bestFit="1" customWidth="1"/>
    <col min="10" max="10" width="17.1640625" style="13" bestFit="1" customWidth="1"/>
    <col min="11" max="12" width="10.83203125" customWidth="1"/>
  </cols>
  <sheetData>
    <row r="1" spans="1:12" ht="17" thickBot="1" x14ac:dyDescent="0.25">
      <c r="A1" s="88" t="s">
        <v>196</v>
      </c>
      <c r="B1" s="89"/>
      <c r="C1" s="89"/>
      <c r="D1" s="89"/>
      <c r="E1" s="89"/>
      <c r="F1" s="89"/>
      <c r="G1" s="1"/>
      <c r="H1" s="12"/>
    </row>
    <row r="2" spans="1:12" x14ac:dyDescent="0.2">
      <c r="A2" s="20"/>
      <c r="B2" s="21" t="s">
        <v>135</v>
      </c>
      <c r="C2" s="21" t="s">
        <v>134</v>
      </c>
      <c r="D2" s="21" t="s">
        <v>133</v>
      </c>
      <c r="E2" s="22"/>
      <c r="G2" s="1"/>
      <c r="H2" s="12"/>
    </row>
    <row r="3" spans="1:12" x14ac:dyDescent="0.2">
      <c r="A3" s="23" t="s">
        <v>0</v>
      </c>
      <c r="B3" s="24">
        <v>1100</v>
      </c>
      <c r="C3" s="24">
        <v>6700</v>
      </c>
      <c r="D3" s="24">
        <v>6700</v>
      </c>
      <c r="E3" s="25"/>
      <c r="F3" s="18"/>
      <c r="G3" s="1"/>
      <c r="H3" s="12"/>
    </row>
    <row r="4" spans="1:12" x14ac:dyDescent="0.2">
      <c r="A4" s="26" t="s">
        <v>1</v>
      </c>
      <c r="B4" s="19">
        <v>65.680000000000007</v>
      </c>
      <c r="C4" s="19">
        <v>65.680000000000007</v>
      </c>
      <c r="D4" s="19">
        <v>65.680000000000007</v>
      </c>
      <c r="E4" s="27"/>
      <c r="F4" s="18"/>
      <c r="G4" s="1"/>
      <c r="H4" s="12"/>
    </row>
    <row r="5" spans="1:12" x14ac:dyDescent="0.2">
      <c r="A5" s="26" t="s">
        <v>2</v>
      </c>
      <c r="B5" s="19">
        <f>B3*B4</f>
        <v>72248.000000000015</v>
      </c>
      <c r="C5" s="19">
        <f>C3*C4</f>
        <v>440056.00000000006</v>
      </c>
      <c r="D5" s="19">
        <f>D3*D4</f>
        <v>440056.00000000006</v>
      </c>
      <c r="E5" s="28">
        <f>B5+C5+D5</f>
        <v>952360.00000000012</v>
      </c>
      <c r="F5" s="18"/>
      <c r="G5" s="16"/>
      <c r="H5" s="12"/>
    </row>
    <row r="6" spans="1:12" x14ac:dyDescent="0.2">
      <c r="A6" s="26" t="s">
        <v>3</v>
      </c>
      <c r="B6" s="19">
        <f>B5*0.25</f>
        <v>18062.000000000004</v>
      </c>
      <c r="C6" s="19">
        <f>C5*0.25</f>
        <v>110014.00000000001</v>
      </c>
      <c r="D6" s="19">
        <f>D5*0.25</f>
        <v>110014.00000000001</v>
      </c>
      <c r="E6" s="28">
        <f>B6+C6+D6</f>
        <v>238090.00000000003</v>
      </c>
      <c r="F6" s="18"/>
      <c r="G6" s="1"/>
      <c r="H6" s="12"/>
    </row>
    <row r="7" spans="1:12" ht="17" thickBot="1" x14ac:dyDescent="0.25">
      <c r="A7" s="29" t="s">
        <v>136</v>
      </c>
      <c r="B7" s="30">
        <f>B5-B6</f>
        <v>54186.000000000015</v>
      </c>
      <c r="C7" s="30">
        <f>C5-C6</f>
        <v>330042.00000000006</v>
      </c>
      <c r="D7" s="30">
        <f>D5-D6</f>
        <v>330042.00000000006</v>
      </c>
      <c r="E7" s="31">
        <f>E5-E6</f>
        <v>714270.00000000012</v>
      </c>
      <c r="F7" s="18"/>
      <c r="G7" s="1"/>
      <c r="H7" s="12"/>
    </row>
    <row r="8" spans="1:12" x14ac:dyDescent="0.2">
      <c r="A8" s="17"/>
      <c r="B8" s="18"/>
      <c r="C8" s="18"/>
      <c r="D8" s="18"/>
      <c r="E8" s="18"/>
      <c r="F8" s="18"/>
      <c r="G8" s="1"/>
      <c r="H8" s="1"/>
      <c r="I8" s="60"/>
      <c r="J8" s="60"/>
      <c r="K8" s="54"/>
      <c r="L8" s="54"/>
    </row>
    <row r="9" spans="1:12" x14ac:dyDescent="0.2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1"/>
      <c r="H9" s="12"/>
      <c r="I9" s="52"/>
      <c r="J9" s="52"/>
      <c r="K9" s="54"/>
      <c r="L9" s="54"/>
    </row>
    <row r="10" spans="1:12" x14ac:dyDescent="0.2">
      <c r="A10" s="32" t="s">
        <v>10</v>
      </c>
      <c r="B10" s="32" t="s">
        <v>11</v>
      </c>
      <c r="C10" s="32"/>
      <c r="D10" s="32"/>
      <c r="E10" s="32"/>
      <c r="F10" s="33">
        <f>E11+E12+E13+E14+E15+E18+E22+E32+E34+E40+E44+E46+E52+E54+E55+E56+E57</f>
        <v>228255</v>
      </c>
      <c r="G10" s="67">
        <f>F10/E7</f>
        <v>0.31956403040866893</v>
      </c>
      <c r="H10" s="65"/>
      <c r="I10" s="61"/>
      <c r="J10" s="62"/>
      <c r="K10" s="58"/>
      <c r="L10" s="54"/>
    </row>
    <row r="11" spans="1:12" x14ac:dyDescent="0.2">
      <c r="A11" s="4" t="s">
        <v>12</v>
      </c>
      <c r="B11" s="4" t="s">
        <v>11</v>
      </c>
      <c r="C11" s="4" t="s">
        <v>13</v>
      </c>
      <c r="D11" s="4"/>
      <c r="E11" s="5">
        <v>8580</v>
      </c>
      <c r="F11" s="4"/>
      <c r="G11" s="1"/>
      <c r="H11" s="12"/>
      <c r="I11" s="62"/>
      <c r="J11" s="62"/>
      <c r="K11" s="54"/>
      <c r="L11" s="54"/>
    </row>
    <row r="12" spans="1:12" x14ac:dyDescent="0.2">
      <c r="A12" s="4" t="s">
        <v>14</v>
      </c>
      <c r="B12" s="4" t="s">
        <v>11</v>
      </c>
      <c r="C12" s="4" t="s">
        <v>15</v>
      </c>
      <c r="D12" s="4"/>
      <c r="E12" s="15">
        <v>23000</v>
      </c>
      <c r="F12" s="4"/>
      <c r="G12" s="1"/>
      <c r="H12" s="12"/>
      <c r="I12" s="59"/>
      <c r="J12" s="59"/>
      <c r="K12" s="54"/>
      <c r="L12" s="54"/>
    </row>
    <row r="13" spans="1:12" x14ac:dyDescent="0.2">
      <c r="A13" s="4" t="s">
        <v>16</v>
      </c>
      <c r="B13" s="4" t="s">
        <v>11</v>
      </c>
      <c r="C13" s="4" t="s">
        <v>17</v>
      </c>
      <c r="D13" s="4"/>
      <c r="E13" s="14">
        <v>23400</v>
      </c>
      <c r="F13" s="4"/>
      <c r="G13" s="1"/>
      <c r="H13" s="12"/>
      <c r="I13" s="52"/>
      <c r="J13" s="52"/>
      <c r="K13" s="54"/>
      <c r="L13" s="54"/>
    </row>
    <row r="14" spans="1:12" x14ac:dyDescent="0.2">
      <c r="A14" s="4" t="s">
        <v>18</v>
      </c>
      <c r="B14" s="4" t="s">
        <v>11</v>
      </c>
      <c r="C14" s="4" t="s">
        <v>19</v>
      </c>
      <c r="D14" s="4"/>
      <c r="E14" s="14">
        <v>50000</v>
      </c>
      <c r="F14" s="4"/>
      <c r="G14" s="1"/>
      <c r="H14" s="12"/>
      <c r="I14" s="52"/>
      <c r="J14" s="52"/>
      <c r="K14" s="54"/>
      <c r="L14" s="54"/>
    </row>
    <row r="15" spans="1:12" x14ac:dyDescent="0.2">
      <c r="A15" s="6" t="s">
        <v>20</v>
      </c>
      <c r="B15" s="7" t="s">
        <v>11</v>
      </c>
      <c r="C15" s="7" t="s">
        <v>21</v>
      </c>
      <c r="D15" s="7"/>
      <c r="E15" s="8">
        <f>D16+D17</f>
        <v>4500</v>
      </c>
      <c r="F15" s="7"/>
      <c r="G15" s="1"/>
      <c r="H15" s="12"/>
      <c r="I15" s="63"/>
      <c r="J15" s="64"/>
      <c r="K15" s="54"/>
      <c r="L15" s="54"/>
    </row>
    <row r="16" spans="1:12" x14ac:dyDescent="0.2">
      <c r="A16" s="4" t="s">
        <v>22</v>
      </c>
      <c r="B16" s="4" t="s">
        <v>11</v>
      </c>
      <c r="C16" s="4" t="s">
        <v>23</v>
      </c>
      <c r="D16" s="14">
        <v>3000</v>
      </c>
      <c r="E16" s="4"/>
      <c r="F16" s="4"/>
      <c r="G16" s="1"/>
      <c r="H16" s="12"/>
      <c r="I16" s="52"/>
      <c r="J16" s="52"/>
      <c r="K16" s="54"/>
      <c r="L16" s="54"/>
    </row>
    <row r="17" spans="1:12" x14ac:dyDescent="0.2">
      <c r="A17" s="4" t="s">
        <v>24</v>
      </c>
      <c r="B17" s="4" t="s">
        <v>11</v>
      </c>
      <c r="C17" s="4" t="s">
        <v>25</v>
      </c>
      <c r="D17" s="14">
        <v>1500</v>
      </c>
      <c r="E17" s="4"/>
      <c r="F17" s="4"/>
      <c r="G17" s="1"/>
      <c r="H17" s="12"/>
      <c r="I17" s="52"/>
      <c r="J17" s="52"/>
      <c r="K17" s="54"/>
      <c r="L17" s="54"/>
    </row>
    <row r="18" spans="1:12" x14ac:dyDescent="0.2">
      <c r="A18" s="6" t="s">
        <v>26</v>
      </c>
      <c r="B18" s="7" t="s">
        <v>11</v>
      </c>
      <c r="C18" s="7" t="s">
        <v>27</v>
      </c>
      <c r="D18" s="7"/>
      <c r="E18" s="8">
        <f>D19+D20+D21</f>
        <v>7500</v>
      </c>
      <c r="F18" s="7"/>
      <c r="G18" s="1"/>
      <c r="H18" s="12"/>
      <c r="I18" s="63"/>
      <c r="J18" s="64"/>
      <c r="K18" s="54"/>
      <c r="L18" s="54"/>
    </row>
    <row r="19" spans="1:12" x14ac:dyDescent="0.2">
      <c r="A19" s="4" t="s">
        <v>22</v>
      </c>
      <c r="B19" s="4" t="s">
        <v>11</v>
      </c>
      <c r="C19" s="4" t="s">
        <v>28</v>
      </c>
      <c r="D19" s="14">
        <v>500</v>
      </c>
      <c r="E19" s="4"/>
      <c r="F19" s="4"/>
      <c r="G19" s="1"/>
      <c r="H19" s="12"/>
      <c r="I19" s="52"/>
      <c r="J19" s="52"/>
      <c r="K19" s="54"/>
      <c r="L19" s="54"/>
    </row>
    <row r="20" spans="1:12" x14ac:dyDescent="0.2">
      <c r="A20" s="4" t="s">
        <v>29</v>
      </c>
      <c r="B20" s="4" t="s">
        <v>11</v>
      </c>
      <c r="C20" s="4" t="s">
        <v>30</v>
      </c>
      <c r="D20" s="14">
        <v>4000</v>
      </c>
      <c r="E20" s="4"/>
      <c r="F20" s="4"/>
      <c r="G20" s="1"/>
      <c r="H20" s="12"/>
      <c r="I20" s="52"/>
      <c r="J20" s="52"/>
      <c r="K20" s="54"/>
      <c r="L20" s="54"/>
    </row>
    <row r="21" spans="1:12" x14ac:dyDescent="0.2">
      <c r="A21" s="4" t="s">
        <v>31</v>
      </c>
      <c r="B21" s="4" t="s">
        <v>11</v>
      </c>
      <c r="C21" s="4" t="s">
        <v>32</v>
      </c>
      <c r="D21" s="14">
        <v>3000</v>
      </c>
      <c r="E21" s="4"/>
      <c r="F21" s="4"/>
      <c r="G21" s="1"/>
      <c r="H21" s="12"/>
      <c r="I21" s="52"/>
      <c r="J21" s="52"/>
      <c r="K21" s="54"/>
      <c r="L21" s="54"/>
    </row>
    <row r="22" spans="1:12" x14ac:dyDescent="0.2">
      <c r="A22" s="6" t="s">
        <v>33</v>
      </c>
      <c r="B22" s="7" t="s">
        <v>11</v>
      </c>
      <c r="C22" s="7" t="s">
        <v>34</v>
      </c>
      <c r="D22" s="7"/>
      <c r="E22" s="8">
        <f>D23+D24+D25+D26+D27+D28+D29+D30+D31</f>
        <v>64000</v>
      </c>
      <c r="F22" s="9"/>
      <c r="G22" s="1"/>
      <c r="H22" s="12"/>
      <c r="I22" s="63"/>
      <c r="J22" s="64"/>
      <c r="K22" s="54"/>
      <c r="L22" s="54"/>
    </row>
    <row r="23" spans="1:12" x14ac:dyDescent="0.2">
      <c r="A23" s="4" t="s">
        <v>22</v>
      </c>
      <c r="B23" s="4" t="s">
        <v>11</v>
      </c>
      <c r="C23" s="4" t="s">
        <v>35</v>
      </c>
      <c r="D23" s="14">
        <v>3000</v>
      </c>
      <c r="E23" s="4"/>
      <c r="F23" s="4"/>
      <c r="G23" s="1"/>
      <c r="H23" s="12"/>
      <c r="I23" s="52"/>
      <c r="J23" s="52"/>
      <c r="K23" s="54"/>
      <c r="L23" s="54"/>
    </row>
    <row r="24" spans="1:12" x14ac:dyDescent="0.2">
      <c r="A24" s="4" t="s">
        <v>36</v>
      </c>
      <c r="B24" s="4" t="s">
        <v>11</v>
      </c>
      <c r="C24" s="4" t="s">
        <v>37</v>
      </c>
      <c r="D24" s="14">
        <v>12000</v>
      </c>
      <c r="E24" s="4"/>
      <c r="F24" s="4"/>
      <c r="G24" s="1"/>
      <c r="H24" s="12"/>
      <c r="I24" s="52"/>
      <c r="J24" s="52"/>
      <c r="K24" s="54"/>
      <c r="L24" s="54"/>
    </row>
    <row r="25" spans="1:12" x14ac:dyDescent="0.2">
      <c r="A25" s="4" t="s">
        <v>38</v>
      </c>
      <c r="B25" s="4" t="s">
        <v>11</v>
      </c>
      <c r="C25" s="4" t="s">
        <v>39</v>
      </c>
      <c r="D25" s="14">
        <v>6000</v>
      </c>
      <c r="E25" s="4"/>
      <c r="F25" s="4"/>
      <c r="G25" s="1"/>
      <c r="H25" s="12"/>
      <c r="I25" s="52"/>
      <c r="J25" s="52"/>
      <c r="K25" s="54"/>
      <c r="L25" s="54"/>
    </row>
    <row r="26" spans="1:12" x14ac:dyDescent="0.2">
      <c r="A26" s="4" t="s">
        <v>40</v>
      </c>
      <c r="B26" s="4" t="s">
        <v>11</v>
      </c>
      <c r="C26" s="4" t="s">
        <v>41</v>
      </c>
      <c r="D26" s="14">
        <v>1000</v>
      </c>
      <c r="E26" s="4"/>
      <c r="F26" s="4"/>
      <c r="G26" s="1"/>
      <c r="H26" s="12"/>
      <c r="I26" s="52"/>
      <c r="J26" s="52"/>
      <c r="K26" s="54"/>
      <c r="L26" s="54"/>
    </row>
    <row r="27" spans="1:12" x14ac:dyDescent="0.2">
      <c r="A27" s="4" t="s">
        <v>42</v>
      </c>
      <c r="B27" s="4" t="s">
        <v>11</v>
      </c>
      <c r="C27" s="4" t="s">
        <v>43</v>
      </c>
      <c r="D27" s="14">
        <v>3000</v>
      </c>
      <c r="E27" s="4"/>
      <c r="F27" s="4"/>
      <c r="G27" s="1"/>
      <c r="H27" s="12"/>
      <c r="I27" s="52"/>
      <c r="J27" s="52"/>
      <c r="K27" s="54"/>
      <c r="L27" s="54"/>
    </row>
    <row r="28" spans="1:12" x14ac:dyDescent="0.2">
      <c r="A28" s="4" t="s">
        <v>44</v>
      </c>
      <c r="B28" s="4" t="s">
        <v>11</v>
      </c>
      <c r="C28" s="4" t="s">
        <v>129</v>
      </c>
      <c r="D28" s="14">
        <v>3000</v>
      </c>
      <c r="E28" s="4"/>
      <c r="F28" s="4"/>
      <c r="G28" s="1"/>
      <c r="H28" s="12"/>
      <c r="I28" s="52"/>
      <c r="J28" s="52"/>
      <c r="K28" s="54"/>
      <c r="L28" s="54"/>
    </row>
    <row r="29" spans="1:12" x14ac:dyDescent="0.2">
      <c r="A29" s="4" t="s">
        <v>46</v>
      </c>
      <c r="B29" s="4" t="s">
        <v>11</v>
      </c>
      <c r="C29" s="4" t="s">
        <v>45</v>
      </c>
      <c r="D29" s="14">
        <v>12000</v>
      </c>
      <c r="E29" s="4"/>
      <c r="F29" s="4"/>
      <c r="G29" s="1"/>
      <c r="H29" s="12"/>
      <c r="I29" s="52"/>
      <c r="J29" s="52"/>
      <c r="K29" s="54"/>
      <c r="L29" s="54"/>
    </row>
    <row r="30" spans="1:12" x14ac:dyDescent="0.2">
      <c r="A30" s="4" t="s">
        <v>47</v>
      </c>
      <c r="B30" s="4" t="s">
        <v>11</v>
      </c>
      <c r="C30" s="4" t="s">
        <v>48</v>
      </c>
      <c r="D30" s="14">
        <v>16000</v>
      </c>
      <c r="E30" s="4"/>
      <c r="F30" s="4"/>
      <c r="G30" s="1"/>
      <c r="H30" s="12"/>
      <c r="I30" s="52"/>
      <c r="J30" s="52"/>
      <c r="K30" s="54"/>
      <c r="L30" s="54"/>
    </row>
    <row r="31" spans="1:12" x14ac:dyDescent="0.2">
      <c r="A31" s="4" t="s">
        <v>49</v>
      </c>
      <c r="B31" s="4" t="s">
        <v>11</v>
      </c>
      <c r="C31" s="4" t="s">
        <v>50</v>
      </c>
      <c r="D31" s="14">
        <v>8000</v>
      </c>
      <c r="E31" s="4"/>
      <c r="F31" s="4"/>
      <c r="G31" s="1"/>
      <c r="H31" s="12"/>
      <c r="I31" s="52"/>
      <c r="J31" s="52"/>
      <c r="K31" s="54"/>
      <c r="L31" s="54"/>
    </row>
    <row r="32" spans="1:12" x14ac:dyDescent="0.2">
      <c r="A32" s="6" t="s">
        <v>51</v>
      </c>
      <c r="B32" s="7" t="s">
        <v>11</v>
      </c>
      <c r="C32" s="7" t="s">
        <v>52</v>
      </c>
      <c r="D32" s="7"/>
      <c r="E32" s="8">
        <f>D33</f>
        <v>500</v>
      </c>
      <c r="F32" s="7"/>
      <c r="G32" s="1"/>
      <c r="H32" s="12"/>
      <c r="I32" s="63"/>
      <c r="J32" s="64"/>
      <c r="K32" s="54"/>
      <c r="L32" s="54"/>
    </row>
    <row r="33" spans="1:12" x14ac:dyDescent="0.2">
      <c r="A33" s="4" t="s">
        <v>22</v>
      </c>
      <c r="B33" s="4" t="s">
        <v>11</v>
      </c>
      <c r="C33" s="4" t="s">
        <v>53</v>
      </c>
      <c r="D33" s="5">
        <v>500</v>
      </c>
      <c r="E33" s="4"/>
      <c r="F33" s="4"/>
      <c r="G33" s="1"/>
      <c r="H33" s="12"/>
      <c r="I33" s="52"/>
      <c r="J33" s="52"/>
      <c r="K33" s="54"/>
      <c r="L33" s="54"/>
    </row>
    <row r="34" spans="1:12" x14ac:dyDescent="0.2">
      <c r="A34" s="6" t="s">
        <v>54</v>
      </c>
      <c r="B34" s="7" t="s">
        <v>11</v>
      </c>
      <c r="C34" s="7" t="s">
        <v>55</v>
      </c>
      <c r="D34" s="7"/>
      <c r="E34" s="8">
        <f>D35+D36+D37+D38+D39</f>
        <v>18000</v>
      </c>
      <c r="F34" s="7"/>
      <c r="G34" s="1"/>
      <c r="H34" s="12"/>
      <c r="I34" s="63"/>
      <c r="J34" s="64"/>
      <c r="K34" s="54"/>
      <c r="L34" s="54"/>
    </row>
    <row r="35" spans="1:12" x14ac:dyDescent="0.2">
      <c r="A35" s="4" t="s">
        <v>22</v>
      </c>
      <c r="B35" s="4" t="s">
        <v>11</v>
      </c>
      <c r="C35" s="4" t="s">
        <v>56</v>
      </c>
      <c r="D35" s="14">
        <v>1000</v>
      </c>
      <c r="E35" s="4"/>
      <c r="F35" s="4"/>
      <c r="G35" s="1"/>
      <c r="H35" s="12"/>
      <c r="I35" s="52"/>
      <c r="J35" s="52"/>
      <c r="K35" s="54"/>
      <c r="L35" s="54"/>
    </row>
    <row r="36" spans="1:12" x14ac:dyDescent="0.2">
      <c r="A36" s="4" t="s">
        <v>57</v>
      </c>
      <c r="B36" s="4" t="s">
        <v>11</v>
      </c>
      <c r="C36" s="4" t="s">
        <v>58</v>
      </c>
      <c r="D36" s="14">
        <v>10000</v>
      </c>
      <c r="E36" s="4"/>
      <c r="F36" s="4"/>
      <c r="G36" s="1"/>
      <c r="H36" s="12"/>
      <c r="I36" s="52"/>
      <c r="J36" s="52"/>
      <c r="K36" s="54"/>
      <c r="L36" s="54"/>
    </row>
    <row r="37" spans="1:12" x14ac:dyDescent="0.2">
      <c r="A37" s="4" t="s">
        <v>59</v>
      </c>
      <c r="B37" s="4" t="s">
        <v>11</v>
      </c>
      <c r="C37" s="4" t="s">
        <v>60</v>
      </c>
      <c r="D37" s="14">
        <v>5000</v>
      </c>
      <c r="E37" s="4"/>
      <c r="F37" s="4"/>
      <c r="G37" s="1"/>
      <c r="H37" s="12"/>
      <c r="I37" s="52"/>
      <c r="J37" s="52"/>
      <c r="K37" s="54"/>
      <c r="L37" s="54"/>
    </row>
    <row r="38" spans="1:12" x14ac:dyDescent="0.2">
      <c r="A38" s="72" t="s">
        <v>137</v>
      </c>
      <c r="B38" s="38" t="s">
        <v>11</v>
      </c>
      <c r="C38" s="38" t="s">
        <v>61</v>
      </c>
      <c r="D38" s="41">
        <v>1000</v>
      </c>
      <c r="E38" s="38"/>
      <c r="F38" s="38"/>
      <c r="G38" s="39"/>
      <c r="H38" s="40"/>
      <c r="I38" s="52"/>
      <c r="J38" s="52"/>
      <c r="K38" s="54"/>
      <c r="L38" s="54"/>
    </row>
    <row r="39" spans="1:12" x14ac:dyDescent="0.2">
      <c r="A39" s="4" t="s">
        <v>62</v>
      </c>
      <c r="B39" s="4" t="s">
        <v>11</v>
      </c>
      <c r="C39" s="4" t="s">
        <v>63</v>
      </c>
      <c r="D39" s="14">
        <v>1000</v>
      </c>
      <c r="E39" s="4"/>
      <c r="F39" s="4"/>
      <c r="G39" s="1"/>
      <c r="H39" s="12"/>
      <c r="I39" s="52"/>
      <c r="J39" s="52"/>
      <c r="K39" s="54"/>
      <c r="L39" s="54"/>
    </row>
    <row r="40" spans="1:12" x14ac:dyDescent="0.2">
      <c r="A40" s="6" t="s">
        <v>64</v>
      </c>
      <c r="B40" s="7" t="s">
        <v>11</v>
      </c>
      <c r="C40" s="7" t="s">
        <v>65</v>
      </c>
      <c r="D40" s="7"/>
      <c r="E40" s="8">
        <f>D41+D42+D43</f>
        <v>9325</v>
      </c>
      <c r="F40" s="7"/>
      <c r="G40" s="1"/>
      <c r="H40" s="12"/>
      <c r="I40" s="60"/>
      <c r="J40" s="52"/>
      <c r="K40" s="54"/>
      <c r="L40" s="54"/>
    </row>
    <row r="41" spans="1:12" x14ac:dyDescent="0.2">
      <c r="A41" s="4" t="s">
        <v>22</v>
      </c>
      <c r="B41" s="4" t="s">
        <v>11</v>
      </c>
      <c r="C41" s="4" t="s">
        <v>66</v>
      </c>
      <c r="D41" s="14">
        <v>1000</v>
      </c>
      <c r="E41" s="4"/>
      <c r="F41" s="4"/>
      <c r="G41" s="1"/>
      <c r="H41" s="12"/>
      <c r="I41" s="52"/>
      <c r="J41" s="52"/>
      <c r="K41" s="54"/>
      <c r="L41" s="54"/>
    </row>
    <row r="42" spans="1:12" x14ac:dyDescent="0.2">
      <c r="A42" s="4" t="s">
        <v>67</v>
      </c>
      <c r="B42" s="4" t="s">
        <v>11</v>
      </c>
      <c r="C42" s="4" t="s">
        <v>68</v>
      </c>
      <c r="D42" s="5">
        <v>7325</v>
      </c>
      <c r="E42" s="4"/>
      <c r="F42" s="4"/>
      <c r="G42" s="1"/>
      <c r="H42" s="12"/>
      <c r="I42" s="62"/>
      <c r="J42" s="62"/>
      <c r="K42" s="54"/>
      <c r="L42" s="54"/>
    </row>
    <row r="43" spans="1:12" x14ac:dyDescent="0.2">
      <c r="A43" s="73" t="s">
        <v>138</v>
      </c>
      <c r="B43" s="4"/>
      <c r="C43" s="4"/>
      <c r="D43" s="14">
        <v>1000</v>
      </c>
      <c r="E43" s="4"/>
      <c r="F43" s="4"/>
      <c r="G43" s="1"/>
      <c r="H43" s="12"/>
      <c r="I43" s="52"/>
      <c r="J43" s="52"/>
      <c r="K43" s="54"/>
      <c r="L43" s="54"/>
    </row>
    <row r="44" spans="1:12" x14ac:dyDescent="0.2">
      <c r="A44" s="6" t="s">
        <v>69</v>
      </c>
      <c r="B44" s="7" t="s">
        <v>11</v>
      </c>
      <c r="C44" s="7" t="s">
        <v>70</v>
      </c>
      <c r="D44" s="7"/>
      <c r="E44" s="8">
        <f>D45</f>
        <v>2500</v>
      </c>
      <c r="F44" s="7"/>
      <c r="G44" s="1"/>
      <c r="H44" s="12"/>
      <c r="I44" s="60"/>
      <c r="J44" s="52"/>
      <c r="K44" s="54"/>
      <c r="L44" s="54"/>
    </row>
    <row r="45" spans="1:12" x14ac:dyDescent="0.2">
      <c r="A45" s="4" t="s">
        <v>22</v>
      </c>
      <c r="B45" s="4" t="s">
        <v>11</v>
      </c>
      <c r="C45" s="4" t="s">
        <v>71</v>
      </c>
      <c r="D45" s="14">
        <v>2500</v>
      </c>
      <c r="E45" s="4"/>
      <c r="F45" s="4"/>
      <c r="G45" s="1"/>
      <c r="H45" s="12"/>
      <c r="I45" s="52"/>
      <c r="J45" s="52"/>
      <c r="K45" s="54"/>
      <c r="L45" s="54"/>
    </row>
    <row r="46" spans="1:12" x14ac:dyDescent="0.2">
      <c r="A46" s="6" t="s">
        <v>72</v>
      </c>
      <c r="B46" s="7" t="s">
        <v>11</v>
      </c>
      <c r="C46" s="7" t="s">
        <v>73</v>
      </c>
      <c r="D46" s="7"/>
      <c r="E46" s="8">
        <f>D47+D48+D49+D50+D51</f>
        <v>9300</v>
      </c>
      <c r="F46" s="7"/>
      <c r="G46" s="1"/>
      <c r="H46" s="12"/>
      <c r="I46" s="60"/>
      <c r="J46" s="52"/>
      <c r="K46" s="54"/>
      <c r="L46" s="54"/>
    </row>
    <row r="47" spans="1:12" x14ac:dyDescent="0.2">
      <c r="A47" s="4" t="s">
        <v>22</v>
      </c>
      <c r="B47" s="4" t="s">
        <v>11</v>
      </c>
      <c r="C47" s="4" t="s">
        <v>74</v>
      </c>
      <c r="D47" s="14">
        <v>300</v>
      </c>
      <c r="E47" s="4"/>
      <c r="F47" s="4"/>
      <c r="G47" s="1"/>
      <c r="H47" s="12"/>
      <c r="I47" s="52"/>
      <c r="J47" s="52"/>
      <c r="K47" s="54"/>
      <c r="L47" s="54"/>
    </row>
    <row r="48" spans="1:12" x14ac:dyDescent="0.2">
      <c r="A48" s="4" t="s">
        <v>75</v>
      </c>
      <c r="B48" s="4" t="s">
        <v>11</v>
      </c>
      <c r="C48" s="4" t="s">
        <v>76</v>
      </c>
      <c r="D48" s="14">
        <v>1000</v>
      </c>
      <c r="E48" s="4"/>
      <c r="F48" s="4"/>
      <c r="G48" s="1"/>
      <c r="H48" s="12"/>
      <c r="I48" s="52"/>
      <c r="J48" s="52"/>
      <c r="K48" s="54"/>
      <c r="L48" s="54"/>
    </row>
    <row r="49" spans="1:12" x14ac:dyDescent="0.2">
      <c r="A49" s="4" t="s">
        <v>77</v>
      </c>
      <c r="B49" s="4" t="s">
        <v>11</v>
      </c>
      <c r="C49" s="4" t="s">
        <v>78</v>
      </c>
      <c r="D49" s="14">
        <v>2000</v>
      </c>
      <c r="E49" s="4"/>
      <c r="F49" s="4"/>
      <c r="G49" s="1"/>
      <c r="H49" s="12"/>
      <c r="I49" s="52"/>
      <c r="J49" s="52"/>
      <c r="K49" s="54"/>
      <c r="L49" s="54"/>
    </row>
    <row r="50" spans="1:12" x14ac:dyDescent="0.2">
      <c r="A50" s="4" t="s">
        <v>79</v>
      </c>
      <c r="B50" s="4" t="s">
        <v>11</v>
      </c>
      <c r="C50" s="4" t="s">
        <v>80</v>
      </c>
      <c r="D50" s="14">
        <v>5000</v>
      </c>
      <c r="E50" s="4"/>
      <c r="F50" s="4"/>
      <c r="G50" s="1"/>
      <c r="H50" s="12"/>
      <c r="I50" s="52"/>
      <c r="J50" s="52"/>
      <c r="K50" s="54"/>
      <c r="L50" s="54"/>
    </row>
    <row r="51" spans="1:12" x14ac:dyDescent="0.2">
      <c r="A51" s="4" t="s">
        <v>81</v>
      </c>
      <c r="B51" s="4" t="s">
        <v>11</v>
      </c>
      <c r="C51" s="4" t="s">
        <v>82</v>
      </c>
      <c r="D51" s="14">
        <v>1000</v>
      </c>
      <c r="E51" s="4"/>
      <c r="F51" s="4"/>
      <c r="G51" s="1"/>
      <c r="H51" s="12"/>
      <c r="I51" s="52"/>
      <c r="J51" s="52"/>
      <c r="K51" s="54"/>
      <c r="L51" s="54"/>
    </row>
    <row r="52" spans="1:12" x14ac:dyDescent="0.2">
      <c r="A52" s="6" t="s">
        <v>83</v>
      </c>
      <c r="B52" s="7" t="s">
        <v>11</v>
      </c>
      <c r="C52" s="7" t="s">
        <v>84</v>
      </c>
      <c r="D52" s="7"/>
      <c r="E52" s="8">
        <f>D53</f>
        <v>650</v>
      </c>
      <c r="F52" s="7"/>
      <c r="G52" s="1"/>
      <c r="H52" s="12"/>
      <c r="I52" s="60"/>
      <c r="J52" s="52"/>
      <c r="K52" s="54"/>
      <c r="L52" s="54"/>
    </row>
    <row r="53" spans="1:12" x14ac:dyDescent="0.2">
      <c r="A53" s="4" t="s">
        <v>22</v>
      </c>
      <c r="B53" s="4" t="s">
        <v>11</v>
      </c>
      <c r="C53" s="4" t="s">
        <v>84</v>
      </c>
      <c r="D53" s="14">
        <v>650</v>
      </c>
      <c r="E53" s="4"/>
      <c r="F53" s="4"/>
      <c r="G53" s="1"/>
      <c r="H53" s="12"/>
      <c r="I53" s="52"/>
      <c r="J53" s="52"/>
      <c r="K53" s="54"/>
      <c r="L53" s="54"/>
    </row>
    <row r="54" spans="1:12" x14ac:dyDescent="0.2">
      <c r="A54" s="7" t="s">
        <v>85</v>
      </c>
      <c r="B54" s="7" t="s">
        <v>11</v>
      </c>
      <c r="C54" s="7" t="s">
        <v>86</v>
      </c>
      <c r="D54" s="7"/>
      <c r="E54" s="37">
        <v>2000</v>
      </c>
      <c r="F54" s="7"/>
      <c r="G54" s="1"/>
      <c r="H54" s="12"/>
      <c r="I54" s="60"/>
      <c r="J54" s="60"/>
      <c r="K54" s="54"/>
      <c r="L54" s="54"/>
    </row>
    <row r="55" spans="1:12" x14ac:dyDescent="0.2">
      <c r="A55" s="7" t="s">
        <v>87</v>
      </c>
      <c r="B55" s="7" t="s">
        <v>11</v>
      </c>
      <c r="C55" s="7" t="s">
        <v>88</v>
      </c>
      <c r="D55" s="7"/>
      <c r="E55" s="37">
        <v>0</v>
      </c>
      <c r="F55" s="7"/>
      <c r="G55" s="1"/>
      <c r="H55" s="12"/>
      <c r="I55" s="60"/>
      <c r="J55" s="60"/>
      <c r="K55" s="54"/>
      <c r="L55" s="54"/>
    </row>
    <row r="56" spans="1:12" x14ac:dyDescent="0.2">
      <c r="A56" s="7" t="s">
        <v>89</v>
      </c>
      <c r="B56" s="7" t="s">
        <v>11</v>
      </c>
      <c r="C56" s="7" t="s">
        <v>90</v>
      </c>
      <c r="D56" s="7"/>
      <c r="E56" s="37">
        <v>5000</v>
      </c>
      <c r="F56" s="7"/>
      <c r="G56" s="1"/>
      <c r="H56" s="1"/>
      <c r="I56" s="60"/>
      <c r="J56" s="60"/>
      <c r="K56" s="54"/>
      <c r="L56" s="54"/>
    </row>
    <row r="57" spans="1:12" x14ac:dyDescent="0.2">
      <c r="A57" s="7" t="s">
        <v>91</v>
      </c>
      <c r="B57" s="7" t="s">
        <v>11</v>
      </c>
      <c r="C57" s="7" t="s">
        <v>92</v>
      </c>
      <c r="D57" s="7"/>
      <c r="E57" s="37">
        <v>0</v>
      </c>
      <c r="F57" s="7"/>
      <c r="G57" s="1"/>
      <c r="H57" s="56"/>
      <c r="I57" s="60"/>
      <c r="J57" s="60"/>
      <c r="K57" s="54"/>
      <c r="L57" s="54"/>
    </row>
    <row r="58" spans="1:12" x14ac:dyDescent="0.2">
      <c r="A58" s="32" t="s">
        <v>93</v>
      </c>
      <c r="B58" s="32" t="s">
        <v>94</v>
      </c>
      <c r="C58" s="32"/>
      <c r="D58" s="32"/>
      <c r="E58" s="32"/>
      <c r="F58" s="33">
        <f>D59</f>
        <v>10714.05</v>
      </c>
      <c r="G58" s="67">
        <f>F58/E7</f>
        <v>1.4999999999999996E-2</v>
      </c>
      <c r="H58" s="57"/>
      <c r="I58" s="66"/>
      <c r="J58" s="52"/>
      <c r="K58" s="58"/>
    </row>
    <row r="59" spans="1:12" x14ac:dyDescent="0.2">
      <c r="A59" s="4" t="s">
        <v>95</v>
      </c>
      <c r="B59" s="4" t="s">
        <v>96</v>
      </c>
      <c r="C59" s="4"/>
      <c r="D59" s="5">
        <v>10714.05</v>
      </c>
      <c r="E59" s="4"/>
      <c r="F59" s="4"/>
      <c r="G59" s="2"/>
      <c r="H59" s="1"/>
      <c r="I59" s="59"/>
      <c r="J59" s="52"/>
      <c r="K59" s="54"/>
    </row>
    <row r="60" spans="1:12" x14ac:dyDescent="0.2">
      <c r="A60" s="32" t="s">
        <v>97</v>
      </c>
      <c r="B60" s="32" t="s">
        <v>98</v>
      </c>
      <c r="C60" s="32"/>
      <c r="D60" s="32"/>
      <c r="E60" s="32"/>
      <c r="F60" s="33">
        <f>SUM(E61+E77)</f>
        <v>157139.4</v>
      </c>
      <c r="G60" s="67">
        <f>F60/E7</f>
        <v>0.21999999999999995</v>
      </c>
      <c r="H60" s="65"/>
      <c r="I60" s="66"/>
      <c r="J60" s="52"/>
      <c r="K60" s="58"/>
    </row>
    <row r="61" spans="1:12" s="42" customFormat="1" x14ac:dyDescent="0.2">
      <c r="A61" s="74" t="s">
        <v>139</v>
      </c>
      <c r="B61" s="44"/>
      <c r="C61" s="44"/>
      <c r="D61" s="44"/>
      <c r="E61" s="44">
        <f>D62+D63+D69+D73</f>
        <v>109467.02</v>
      </c>
      <c r="F61" s="44"/>
      <c r="G61" s="58"/>
      <c r="H61" s="56"/>
      <c r="I61" s="52"/>
      <c r="J61" s="52"/>
      <c r="K61" s="58"/>
    </row>
    <row r="62" spans="1:12" x14ac:dyDescent="0.2">
      <c r="A62" s="75" t="s">
        <v>140</v>
      </c>
      <c r="B62" s="34" t="s">
        <v>99</v>
      </c>
      <c r="C62" s="34" t="s">
        <v>100</v>
      </c>
      <c r="D62" s="43">
        <f>110000-11532.98</f>
        <v>98467.02</v>
      </c>
      <c r="E62" s="44"/>
      <c r="F62" s="43"/>
      <c r="G62" s="58"/>
      <c r="H62" s="56"/>
      <c r="I62" s="64"/>
      <c r="J62" s="64"/>
      <c r="K62" s="54"/>
    </row>
    <row r="63" spans="1:12" x14ac:dyDescent="0.2">
      <c r="A63" s="75" t="s">
        <v>101</v>
      </c>
      <c r="B63" s="49" t="s">
        <v>98</v>
      </c>
      <c r="C63" s="49" t="s">
        <v>102</v>
      </c>
      <c r="D63" s="43">
        <f>SUM(D64:D68)</f>
        <v>5000</v>
      </c>
      <c r="E63" s="44"/>
      <c r="F63" s="43"/>
      <c r="G63" s="58"/>
      <c r="H63" s="56"/>
      <c r="I63" s="64"/>
      <c r="J63" s="64"/>
      <c r="K63" s="54"/>
    </row>
    <row r="64" spans="1:12" s="42" customFormat="1" x14ac:dyDescent="0.2">
      <c r="A64" s="72" t="s">
        <v>142</v>
      </c>
      <c r="B64" s="38"/>
      <c r="C64" s="38"/>
      <c r="D64" s="38">
        <v>1500</v>
      </c>
      <c r="E64" s="38"/>
      <c r="F64" s="38"/>
      <c r="G64" s="58"/>
      <c r="H64" s="56"/>
      <c r="I64" s="64"/>
      <c r="J64" s="64"/>
      <c r="K64" s="54"/>
    </row>
    <row r="65" spans="1:11" s="42" customFormat="1" x14ac:dyDescent="0.2">
      <c r="A65" s="72" t="s">
        <v>145</v>
      </c>
      <c r="B65" s="38"/>
      <c r="C65" s="38"/>
      <c r="D65" s="38">
        <v>500</v>
      </c>
      <c r="E65" s="38"/>
      <c r="F65" s="38"/>
      <c r="G65" s="58"/>
      <c r="H65" s="56"/>
      <c r="I65" s="64"/>
      <c r="J65" s="64"/>
      <c r="K65" s="54"/>
    </row>
    <row r="66" spans="1:11" s="42" customFormat="1" x14ac:dyDescent="0.2">
      <c r="A66" s="72" t="s">
        <v>143</v>
      </c>
      <c r="B66" s="38"/>
      <c r="C66" s="38"/>
      <c r="D66" s="38">
        <v>1000</v>
      </c>
      <c r="E66" s="38"/>
      <c r="F66" s="38"/>
      <c r="G66" s="58"/>
      <c r="H66" s="56"/>
      <c r="I66" s="64"/>
      <c r="J66" s="64"/>
      <c r="K66" s="54"/>
    </row>
    <row r="67" spans="1:11" s="42" customFormat="1" x14ac:dyDescent="0.2">
      <c r="A67" s="72" t="s">
        <v>144</v>
      </c>
      <c r="B67" s="38"/>
      <c r="C67" s="38"/>
      <c r="D67" s="38">
        <v>900</v>
      </c>
      <c r="E67" s="38"/>
      <c r="F67" s="38"/>
      <c r="G67" s="58"/>
      <c r="H67" s="56"/>
      <c r="I67" s="64"/>
      <c r="J67" s="64"/>
      <c r="K67" s="54"/>
    </row>
    <row r="68" spans="1:11" s="42" customFormat="1" x14ac:dyDescent="0.2">
      <c r="A68" s="72" t="s">
        <v>146</v>
      </c>
      <c r="B68" s="38"/>
      <c r="C68" s="38"/>
      <c r="D68" s="38">
        <v>1100</v>
      </c>
      <c r="E68" s="38"/>
      <c r="F68" s="38"/>
      <c r="G68" s="58"/>
      <c r="H68" s="56"/>
      <c r="I68" s="64"/>
      <c r="J68" s="64"/>
      <c r="K68" s="54"/>
    </row>
    <row r="69" spans="1:11" x14ac:dyDescent="0.2">
      <c r="A69" s="75" t="s">
        <v>141</v>
      </c>
      <c r="B69" s="49"/>
      <c r="C69" s="49"/>
      <c r="D69" s="43">
        <f>SUM(D70:D72)</f>
        <v>4000</v>
      </c>
      <c r="E69" s="43"/>
      <c r="F69" s="43"/>
      <c r="G69" s="58"/>
      <c r="H69" s="56"/>
      <c r="I69" s="64"/>
      <c r="J69" s="64"/>
      <c r="K69" s="54"/>
    </row>
    <row r="70" spans="1:11" x14ac:dyDescent="0.2">
      <c r="A70" s="72" t="s">
        <v>144</v>
      </c>
      <c r="B70" s="38"/>
      <c r="C70" s="38"/>
      <c r="D70" s="38">
        <v>1000</v>
      </c>
      <c r="E70" s="38"/>
      <c r="F70" s="38"/>
      <c r="G70" s="58"/>
      <c r="H70" s="56"/>
      <c r="I70" s="64"/>
      <c r="J70" s="64"/>
      <c r="K70" s="54"/>
    </row>
    <row r="71" spans="1:11" x14ac:dyDescent="0.2">
      <c r="A71" s="72" t="s">
        <v>147</v>
      </c>
      <c r="B71" s="38"/>
      <c r="C71" s="38"/>
      <c r="D71" s="38">
        <v>2500</v>
      </c>
      <c r="E71" s="38"/>
      <c r="F71" s="38"/>
      <c r="G71" s="58"/>
      <c r="H71" s="56"/>
      <c r="I71" s="64"/>
      <c r="J71" s="64"/>
      <c r="K71" s="54"/>
    </row>
    <row r="72" spans="1:11" x14ac:dyDescent="0.2">
      <c r="A72" s="72" t="s">
        <v>146</v>
      </c>
      <c r="B72" s="38"/>
      <c r="C72" s="38"/>
      <c r="D72" s="38">
        <v>500</v>
      </c>
      <c r="E72" s="38"/>
      <c r="F72" s="38"/>
      <c r="G72" s="58"/>
      <c r="H72" s="56"/>
      <c r="I72" s="64"/>
      <c r="J72" s="64"/>
      <c r="K72" s="54"/>
    </row>
    <row r="73" spans="1:11" x14ac:dyDescent="0.2">
      <c r="A73" s="75" t="s">
        <v>109</v>
      </c>
      <c r="B73" s="43"/>
      <c r="C73" s="43"/>
      <c r="D73" s="44">
        <f>SUM(D74:D76)</f>
        <v>2000</v>
      </c>
      <c r="E73" s="43"/>
      <c r="F73" s="43"/>
      <c r="G73" s="58"/>
      <c r="H73" s="56"/>
      <c r="I73" s="52"/>
      <c r="J73" s="52"/>
      <c r="K73" s="54"/>
    </row>
    <row r="74" spans="1:11" x14ac:dyDescent="0.2">
      <c r="A74" s="72" t="s">
        <v>148</v>
      </c>
      <c r="B74" s="4"/>
      <c r="C74" s="4"/>
      <c r="D74" s="41">
        <v>1000</v>
      </c>
      <c r="E74" s="41"/>
      <c r="F74" s="38"/>
      <c r="G74" s="58"/>
      <c r="H74" s="56"/>
      <c r="I74" s="52"/>
      <c r="J74" s="52"/>
      <c r="K74" s="54"/>
    </row>
    <row r="75" spans="1:11" x14ac:dyDescent="0.2">
      <c r="A75" s="72" t="s">
        <v>149</v>
      </c>
      <c r="B75" s="4"/>
      <c r="C75" s="4"/>
      <c r="D75" s="41">
        <v>500</v>
      </c>
      <c r="E75" s="41"/>
      <c r="F75" s="38"/>
      <c r="G75" s="58"/>
      <c r="H75" s="56"/>
      <c r="I75" s="52"/>
      <c r="J75" s="52"/>
      <c r="K75" s="54"/>
    </row>
    <row r="76" spans="1:11" x14ac:dyDescent="0.2">
      <c r="A76" s="72" t="s">
        <v>150</v>
      </c>
      <c r="B76" s="4"/>
      <c r="C76" s="4"/>
      <c r="D76" s="41">
        <v>500</v>
      </c>
      <c r="E76" s="41"/>
      <c r="F76" s="38"/>
      <c r="G76" s="58"/>
      <c r="H76" s="56"/>
      <c r="I76" s="52"/>
      <c r="J76" s="52"/>
      <c r="K76" s="54"/>
    </row>
    <row r="77" spans="1:11" x14ac:dyDescent="0.2">
      <c r="A77" s="76" t="s">
        <v>195</v>
      </c>
      <c r="B77" s="7"/>
      <c r="C77" s="7"/>
      <c r="D77" s="36"/>
      <c r="E77" s="36">
        <f>SUM(D78+D81+D84+D86+D88+D91)</f>
        <v>47672.38</v>
      </c>
      <c r="F77" s="7"/>
      <c r="G77" s="58"/>
      <c r="H77" s="56"/>
      <c r="I77" s="52"/>
      <c r="J77" s="52"/>
      <c r="K77" s="54"/>
    </row>
    <row r="78" spans="1:11" x14ac:dyDescent="0.2">
      <c r="A78" s="77" t="s">
        <v>103</v>
      </c>
      <c r="B78" s="7"/>
      <c r="C78" s="7"/>
      <c r="D78" s="36">
        <f>SUM(D79:D80)</f>
        <v>22472.379999999997</v>
      </c>
      <c r="E78" s="36"/>
      <c r="F78" s="7"/>
      <c r="G78" s="58"/>
      <c r="H78" s="56"/>
      <c r="I78" s="52"/>
      <c r="J78" s="52"/>
      <c r="K78" s="54"/>
    </row>
    <row r="79" spans="1:11" s="42" customFormat="1" x14ac:dyDescent="0.2">
      <c r="A79" s="4" t="s">
        <v>104</v>
      </c>
      <c r="B79" s="38"/>
      <c r="C79" s="38"/>
      <c r="D79" s="41">
        <v>9472.3799999999992</v>
      </c>
      <c r="E79" s="41"/>
      <c r="F79" s="38"/>
      <c r="G79" s="58"/>
      <c r="H79" s="64"/>
      <c r="I79" s="52"/>
      <c r="J79" s="52"/>
      <c r="K79" s="54"/>
    </row>
    <row r="80" spans="1:11" s="42" customFormat="1" x14ac:dyDescent="0.2">
      <c r="A80" s="4" t="s">
        <v>105</v>
      </c>
      <c r="B80" s="38"/>
      <c r="C80" s="38"/>
      <c r="D80" s="41">
        <v>13000</v>
      </c>
      <c r="E80" s="41"/>
      <c r="F80" s="38"/>
      <c r="G80" s="58"/>
      <c r="H80" s="64"/>
      <c r="I80" s="52"/>
      <c r="J80" s="52"/>
      <c r="K80" s="54"/>
    </row>
    <row r="81" spans="1:13" x14ac:dyDescent="0.2">
      <c r="A81" s="77" t="s">
        <v>106</v>
      </c>
      <c r="B81" s="50"/>
      <c r="C81" s="50"/>
      <c r="D81" s="7">
        <f>D82+D83</f>
        <v>14200</v>
      </c>
      <c r="E81" s="36"/>
      <c r="F81" s="7"/>
      <c r="G81" s="58"/>
      <c r="H81" s="56"/>
      <c r="I81" s="64"/>
      <c r="J81" s="64"/>
      <c r="K81" s="54"/>
    </row>
    <row r="82" spans="1:13" x14ac:dyDescent="0.2">
      <c r="A82" s="4" t="s">
        <v>107</v>
      </c>
      <c r="B82" s="4"/>
      <c r="C82" s="4"/>
      <c r="D82" s="14">
        <v>6000</v>
      </c>
      <c r="E82" s="38"/>
      <c r="F82" s="38"/>
      <c r="G82" s="58"/>
      <c r="H82" s="64"/>
      <c r="I82" s="52"/>
      <c r="J82" s="52"/>
      <c r="K82" s="54"/>
    </row>
    <row r="83" spans="1:13" x14ac:dyDescent="0.2">
      <c r="A83" s="73" t="s">
        <v>108</v>
      </c>
      <c r="B83" s="4"/>
      <c r="C83" s="4"/>
      <c r="D83" s="14">
        <v>8200</v>
      </c>
      <c r="E83" s="41"/>
      <c r="F83" s="38"/>
      <c r="G83" s="58"/>
      <c r="H83" s="56"/>
      <c r="I83" s="52"/>
      <c r="J83" s="52"/>
      <c r="K83" s="54"/>
    </row>
    <row r="84" spans="1:13" x14ac:dyDescent="0.2">
      <c r="A84" s="77" t="s">
        <v>151</v>
      </c>
      <c r="B84" s="7"/>
      <c r="C84" s="7"/>
      <c r="D84" s="36">
        <v>2000</v>
      </c>
      <c r="E84" s="36"/>
      <c r="F84" s="7"/>
      <c r="G84" s="58"/>
      <c r="H84" s="56"/>
      <c r="I84" s="52"/>
      <c r="J84" s="52"/>
      <c r="K84" s="54"/>
    </row>
    <row r="85" spans="1:13" x14ac:dyDescent="0.2">
      <c r="A85" s="73" t="s">
        <v>110</v>
      </c>
      <c r="B85" s="4"/>
      <c r="C85" s="4"/>
      <c r="D85" s="14">
        <v>2000</v>
      </c>
      <c r="E85" s="41"/>
      <c r="F85" s="38"/>
      <c r="G85" s="58"/>
      <c r="H85" s="56"/>
      <c r="I85" s="52"/>
      <c r="J85" s="52"/>
      <c r="K85" s="54"/>
    </row>
    <row r="86" spans="1:13" x14ac:dyDescent="0.2">
      <c r="A86" s="77" t="s">
        <v>152</v>
      </c>
      <c r="B86" s="7"/>
      <c r="C86" s="7"/>
      <c r="D86" s="36">
        <v>5000</v>
      </c>
      <c r="E86" s="36"/>
      <c r="F86" s="7"/>
      <c r="G86" s="58"/>
      <c r="H86" s="56"/>
      <c r="I86" s="52"/>
      <c r="J86" s="52"/>
      <c r="K86" s="54"/>
    </row>
    <row r="87" spans="1:13" x14ac:dyDescent="0.2">
      <c r="A87" s="78" t="s">
        <v>153</v>
      </c>
      <c r="B87" s="4"/>
      <c r="C87" s="4"/>
      <c r="D87" s="14">
        <v>5000</v>
      </c>
      <c r="E87" s="41"/>
      <c r="F87" s="38"/>
      <c r="G87" s="58"/>
      <c r="H87" s="58"/>
      <c r="I87" s="52"/>
      <c r="J87" s="52"/>
      <c r="K87" s="54"/>
    </row>
    <row r="88" spans="1:13" x14ac:dyDescent="0.2">
      <c r="A88" s="77" t="s">
        <v>154</v>
      </c>
      <c r="B88" s="7"/>
      <c r="C88" s="7"/>
      <c r="D88" s="36">
        <f>SUM(D89:D90)</f>
        <v>2000</v>
      </c>
      <c r="E88" s="36"/>
      <c r="F88" s="7"/>
      <c r="G88" s="58"/>
      <c r="H88" s="56"/>
      <c r="I88" s="52"/>
      <c r="J88" s="52"/>
      <c r="K88" s="54"/>
    </row>
    <row r="89" spans="1:13" x14ac:dyDescent="0.2">
      <c r="A89" s="73" t="s">
        <v>155</v>
      </c>
      <c r="B89" s="4"/>
      <c r="C89" s="4"/>
      <c r="D89" s="14">
        <v>1000</v>
      </c>
      <c r="E89" s="41"/>
      <c r="F89" s="38"/>
      <c r="G89" s="58"/>
      <c r="H89" s="56"/>
      <c r="I89" s="52"/>
      <c r="J89" s="52"/>
      <c r="K89" s="54"/>
    </row>
    <row r="90" spans="1:13" x14ac:dyDescent="0.2">
      <c r="A90" s="73" t="s">
        <v>156</v>
      </c>
      <c r="B90" s="4"/>
      <c r="C90" s="4"/>
      <c r="D90" s="14">
        <v>1000</v>
      </c>
      <c r="E90" s="41"/>
      <c r="F90" s="38"/>
      <c r="G90" s="58"/>
      <c r="H90" s="56"/>
      <c r="I90" s="52"/>
      <c r="J90" s="52"/>
      <c r="K90" s="54"/>
    </row>
    <row r="91" spans="1:13" x14ac:dyDescent="0.2">
      <c r="A91" s="77" t="s">
        <v>158</v>
      </c>
      <c r="B91" s="7"/>
      <c r="C91" s="7"/>
      <c r="D91" s="36">
        <v>2000</v>
      </c>
      <c r="E91" s="36"/>
      <c r="F91" s="7"/>
      <c r="G91" s="58"/>
      <c r="H91" s="56"/>
      <c r="I91" s="52"/>
      <c r="J91" s="52"/>
      <c r="K91" s="54"/>
      <c r="L91" s="54"/>
    </row>
    <row r="92" spans="1:13" x14ac:dyDescent="0.2">
      <c r="A92" s="32" t="s">
        <v>111</v>
      </c>
      <c r="B92" s="32" t="s">
        <v>112</v>
      </c>
      <c r="C92" s="32"/>
      <c r="D92" s="32"/>
      <c r="E92" s="35"/>
      <c r="F92" s="33">
        <f>SUM(E93:E189)</f>
        <v>231397.44999999998</v>
      </c>
      <c r="G92" s="67">
        <f>F92/E7</f>
        <v>0.32396355719825831</v>
      </c>
      <c r="H92" s="68"/>
      <c r="I92" s="59"/>
      <c r="J92" s="52"/>
      <c r="K92" s="58"/>
      <c r="L92" s="54"/>
    </row>
    <row r="93" spans="1:13" x14ac:dyDescent="0.2">
      <c r="A93" s="47" t="s">
        <v>159</v>
      </c>
      <c r="B93" s="36"/>
      <c r="C93" s="79"/>
      <c r="D93" s="36"/>
      <c r="E93" s="79">
        <f>D94</f>
        <v>5585.66</v>
      </c>
      <c r="F93" s="79"/>
      <c r="G93" s="1"/>
      <c r="H93" s="51"/>
      <c r="I93" s="52"/>
      <c r="J93" s="51"/>
      <c r="K93" s="53"/>
      <c r="L93" s="53"/>
      <c r="M93" s="54"/>
    </row>
    <row r="94" spans="1:13" x14ac:dyDescent="0.2">
      <c r="A94" s="80" t="s">
        <v>197</v>
      </c>
      <c r="B94" s="81"/>
      <c r="C94" s="82"/>
      <c r="D94" s="80">
        <v>5585.66</v>
      </c>
      <c r="E94" s="82"/>
      <c r="F94" s="82"/>
      <c r="G94" s="1"/>
      <c r="H94" s="51"/>
      <c r="I94" s="51"/>
      <c r="J94" s="51"/>
      <c r="K94" s="53"/>
      <c r="L94" s="53"/>
      <c r="M94" s="54"/>
    </row>
    <row r="95" spans="1:13" x14ac:dyDescent="0.2">
      <c r="A95" s="48" t="s">
        <v>160</v>
      </c>
      <c r="B95" s="36"/>
      <c r="C95" s="79"/>
      <c r="D95" s="36"/>
      <c r="E95" s="79">
        <f>D96</f>
        <v>4475.5200000000004</v>
      </c>
      <c r="F95" s="79"/>
      <c r="G95" s="1"/>
      <c r="H95" s="51"/>
      <c r="I95" s="52"/>
      <c r="J95" s="51"/>
      <c r="K95" s="53"/>
      <c r="L95" s="53"/>
      <c r="M95" s="54"/>
    </row>
    <row r="96" spans="1:13" x14ac:dyDescent="0.2">
      <c r="A96" s="80" t="s">
        <v>198</v>
      </c>
      <c r="B96" s="81"/>
      <c r="C96" s="82"/>
      <c r="D96" s="80">
        <v>4475.5200000000004</v>
      </c>
      <c r="E96" s="82"/>
      <c r="F96" s="82"/>
      <c r="G96" s="1"/>
      <c r="H96" s="51"/>
      <c r="I96" s="51"/>
      <c r="J96" s="51"/>
      <c r="K96" s="53"/>
      <c r="L96" s="53"/>
      <c r="M96" s="54"/>
    </row>
    <row r="97" spans="1:13" x14ac:dyDescent="0.2">
      <c r="A97" s="47" t="s">
        <v>157</v>
      </c>
      <c r="B97" s="36"/>
      <c r="C97" s="79"/>
      <c r="D97" s="47"/>
      <c r="E97" s="79">
        <f>D98</f>
        <v>2950</v>
      </c>
      <c r="F97" s="79"/>
      <c r="G97" s="1"/>
      <c r="H97" s="51"/>
      <c r="I97" s="51"/>
      <c r="J97" s="51"/>
      <c r="K97" s="53"/>
      <c r="L97" s="53"/>
      <c r="M97" s="54"/>
    </row>
    <row r="98" spans="1:13" x14ac:dyDescent="0.2">
      <c r="A98" s="83" t="s">
        <v>200</v>
      </c>
      <c r="B98" s="84"/>
      <c r="C98" s="85"/>
      <c r="D98" s="83">
        <v>2950</v>
      </c>
      <c r="E98" s="85"/>
      <c r="F98" s="85"/>
      <c r="G98" s="1"/>
      <c r="H98" s="51"/>
      <c r="I98" s="51"/>
      <c r="J98" s="51"/>
      <c r="K98" s="53"/>
      <c r="L98" s="53"/>
      <c r="M98" s="54"/>
    </row>
    <row r="99" spans="1:13" x14ac:dyDescent="0.2">
      <c r="A99" s="48" t="s">
        <v>161</v>
      </c>
      <c r="B99" s="36"/>
      <c r="C99" s="79"/>
      <c r="D99" s="48"/>
      <c r="E99" s="79">
        <f>D100</f>
        <v>4200</v>
      </c>
      <c r="F99" s="79"/>
      <c r="G99" s="1"/>
      <c r="H99" s="51"/>
      <c r="I99" s="51"/>
      <c r="J99" s="51"/>
      <c r="K99" s="53"/>
      <c r="L99" s="53"/>
      <c r="M99" s="54"/>
    </row>
    <row r="100" spans="1:13" x14ac:dyDescent="0.2">
      <c r="A100" s="83" t="s">
        <v>199</v>
      </c>
      <c r="B100" s="84"/>
      <c r="C100" s="85"/>
      <c r="D100" s="83">
        <v>4200</v>
      </c>
      <c r="E100" s="85"/>
      <c r="F100" s="85"/>
      <c r="G100" s="1"/>
      <c r="H100" s="51"/>
      <c r="I100" s="51"/>
      <c r="J100" s="51"/>
      <c r="K100" s="53"/>
      <c r="L100" s="53"/>
      <c r="M100" s="54"/>
    </row>
    <row r="101" spans="1:13" x14ac:dyDescent="0.2">
      <c r="A101" s="48" t="s">
        <v>162</v>
      </c>
      <c r="B101" s="36"/>
      <c r="C101" s="79"/>
      <c r="D101" s="48"/>
      <c r="E101" s="79">
        <f>D102</f>
        <v>3200</v>
      </c>
      <c r="F101" s="79"/>
      <c r="G101" s="1"/>
      <c r="H101" s="51"/>
      <c r="I101" s="51"/>
      <c r="J101" s="52"/>
      <c r="K101" s="53"/>
      <c r="L101" s="53"/>
      <c r="M101" s="54"/>
    </row>
    <row r="102" spans="1:13" x14ac:dyDescent="0.2">
      <c r="A102" s="80" t="s">
        <v>201</v>
      </c>
      <c r="B102" s="81"/>
      <c r="C102" s="82"/>
      <c r="D102" s="80">
        <v>3200</v>
      </c>
      <c r="E102" s="82"/>
      <c r="F102" s="82"/>
      <c r="G102" s="1"/>
      <c r="H102" s="51"/>
      <c r="I102" s="51"/>
      <c r="J102" s="51"/>
      <c r="K102" s="53"/>
      <c r="L102" s="53"/>
      <c r="M102" s="54"/>
    </row>
    <row r="103" spans="1:13" x14ac:dyDescent="0.2">
      <c r="A103" s="80" t="s">
        <v>202</v>
      </c>
      <c r="B103" s="81"/>
      <c r="C103" s="82"/>
      <c r="D103" s="80">
        <v>1000</v>
      </c>
      <c r="E103" s="82"/>
      <c r="F103" s="82"/>
      <c r="G103" s="1"/>
      <c r="H103" s="51"/>
      <c r="I103" s="51"/>
      <c r="J103" s="51"/>
      <c r="K103" s="53"/>
      <c r="L103" s="53"/>
      <c r="M103" s="54"/>
    </row>
    <row r="104" spans="1:13" x14ac:dyDescent="0.2">
      <c r="A104" s="48" t="s">
        <v>163</v>
      </c>
      <c r="B104" s="36"/>
      <c r="C104" s="79"/>
      <c r="D104" s="48"/>
      <c r="E104" s="79">
        <f>D105</f>
        <v>2260</v>
      </c>
      <c r="F104" s="79"/>
      <c r="G104" s="1"/>
      <c r="H104" s="51"/>
      <c r="I104" s="51"/>
      <c r="J104" s="51"/>
      <c r="K104" s="53"/>
      <c r="L104" s="53"/>
      <c r="M104" s="54"/>
    </row>
    <row r="105" spans="1:13" x14ac:dyDescent="0.2">
      <c r="A105" s="83" t="s">
        <v>203</v>
      </c>
      <c r="B105" s="84"/>
      <c r="C105" s="85"/>
      <c r="D105" s="83">
        <v>2260</v>
      </c>
      <c r="E105" s="85"/>
      <c r="F105" s="85"/>
      <c r="G105" s="1"/>
      <c r="H105" s="51"/>
      <c r="I105" s="51"/>
      <c r="J105" s="51"/>
      <c r="K105" s="53"/>
      <c r="L105" s="53"/>
      <c r="M105" s="54"/>
    </row>
    <row r="106" spans="1:13" x14ac:dyDescent="0.2">
      <c r="A106" s="48" t="s">
        <v>164</v>
      </c>
      <c r="B106" s="36"/>
      <c r="C106" s="79"/>
      <c r="D106" s="48"/>
      <c r="E106" s="79">
        <f>D107</f>
        <v>2800</v>
      </c>
      <c r="F106" s="79"/>
      <c r="G106" s="1"/>
      <c r="H106" s="51"/>
      <c r="I106" s="51"/>
      <c r="J106" s="51"/>
      <c r="K106" s="53"/>
      <c r="L106" s="53"/>
      <c r="M106" s="54"/>
    </row>
    <row r="107" spans="1:13" x14ac:dyDescent="0.2">
      <c r="A107" s="83" t="s">
        <v>204</v>
      </c>
      <c r="B107" s="84"/>
      <c r="C107" s="85"/>
      <c r="D107" s="83">
        <v>2800</v>
      </c>
      <c r="E107" s="85"/>
      <c r="F107" s="85"/>
      <c r="G107" s="1"/>
      <c r="H107" s="51"/>
      <c r="I107" s="51"/>
      <c r="J107" s="51"/>
      <c r="K107" s="53"/>
      <c r="L107" s="53"/>
      <c r="M107" s="54"/>
    </row>
    <row r="108" spans="1:13" x14ac:dyDescent="0.2">
      <c r="A108" s="47" t="s">
        <v>165</v>
      </c>
      <c r="B108" s="36"/>
      <c r="C108" s="79"/>
      <c r="D108" s="47"/>
      <c r="E108" s="79">
        <f>D109</f>
        <v>10000</v>
      </c>
      <c r="F108" s="79"/>
      <c r="G108" s="1"/>
      <c r="H108" s="51"/>
      <c r="I108" s="51"/>
      <c r="J108" s="51"/>
      <c r="K108" s="53"/>
      <c r="L108" s="53"/>
      <c r="M108" s="54"/>
    </row>
    <row r="109" spans="1:13" x14ac:dyDescent="0.2">
      <c r="A109" s="83" t="s">
        <v>205</v>
      </c>
      <c r="B109" s="84"/>
      <c r="C109" s="85"/>
      <c r="D109" s="83">
        <v>10000</v>
      </c>
      <c r="E109" s="85"/>
      <c r="F109" s="85"/>
      <c r="G109" s="1"/>
      <c r="H109" s="51"/>
      <c r="I109" s="51"/>
      <c r="J109" s="52"/>
      <c r="K109" s="53"/>
      <c r="L109" s="53"/>
      <c r="M109" s="54"/>
    </row>
    <row r="110" spans="1:13" x14ac:dyDescent="0.2">
      <c r="A110" s="48" t="s">
        <v>166</v>
      </c>
      <c r="B110" s="36"/>
      <c r="C110" s="79"/>
      <c r="D110" s="48"/>
      <c r="E110" s="79">
        <f>D111</f>
        <v>3688.18</v>
      </c>
      <c r="F110" s="79"/>
      <c r="G110" s="1"/>
      <c r="H110" s="51"/>
      <c r="I110" s="51"/>
      <c r="J110" s="51"/>
      <c r="K110" s="53"/>
      <c r="L110" s="53"/>
      <c r="M110" s="54"/>
    </row>
    <row r="111" spans="1:13" x14ac:dyDescent="0.2">
      <c r="A111" s="83" t="s">
        <v>206</v>
      </c>
      <c r="B111" s="84"/>
      <c r="C111" s="85"/>
      <c r="D111" s="83">
        <v>3688.18</v>
      </c>
      <c r="E111" s="85"/>
      <c r="F111" s="85"/>
      <c r="G111" s="1"/>
      <c r="H111" s="51"/>
      <c r="I111" s="51"/>
      <c r="J111" s="51"/>
      <c r="K111" s="53"/>
      <c r="L111" s="53"/>
      <c r="M111" s="54"/>
    </row>
    <row r="112" spans="1:13" x14ac:dyDescent="0.2">
      <c r="A112" s="47" t="s">
        <v>167</v>
      </c>
      <c r="B112" s="36"/>
      <c r="C112" s="79"/>
      <c r="D112" s="36"/>
      <c r="E112" s="79">
        <f>D113</f>
        <v>1400</v>
      </c>
      <c r="F112" s="79"/>
      <c r="G112" s="1"/>
      <c r="H112" s="51"/>
      <c r="I112" s="52"/>
      <c r="J112" s="52"/>
      <c r="K112" s="53"/>
      <c r="L112" s="53"/>
      <c r="M112" s="54"/>
    </row>
    <row r="113" spans="1:13" x14ac:dyDescent="0.2">
      <c r="A113" s="80" t="s">
        <v>207</v>
      </c>
      <c r="B113" s="81"/>
      <c r="C113" s="82"/>
      <c r="D113" s="80">
        <v>1400</v>
      </c>
      <c r="E113" s="82"/>
      <c r="F113" s="82"/>
      <c r="G113" s="1"/>
      <c r="H113" s="51"/>
      <c r="I113" s="51"/>
      <c r="J113" s="51"/>
      <c r="K113" s="53"/>
      <c r="L113" s="53"/>
      <c r="M113" s="54"/>
    </row>
    <row r="114" spans="1:13" x14ac:dyDescent="0.2">
      <c r="A114" s="48" t="s">
        <v>168</v>
      </c>
      <c r="B114" s="36"/>
      <c r="C114" s="79"/>
      <c r="D114" s="36"/>
      <c r="E114" s="79">
        <f>D115+D116</f>
        <v>4000</v>
      </c>
      <c r="F114" s="79"/>
      <c r="G114" s="1"/>
      <c r="H114" s="51"/>
      <c r="I114" s="52"/>
      <c r="J114" s="51"/>
      <c r="K114" s="53"/>
      <c r="L114" s="53"/>
      <c r="M114" s="54"/>
    </row>
    <row r="115" spans="1:13" x14ac:dyDescent="0.2">
      <c r="A115" s="80" t="s">
        <v>208</v>
      </c>
      <c r="B115" s="81"/>
      <c r="C115" s="82"/>
      <c r="D115" s="80">
        <v>3000</v>
      </c>
      <c r="E115" s="82"/>
      <c r="F115" s="82"/>
      <c r="G115" s="1"/>
      <c r="H115" s="51"/>
      <c r="I115" s="51"/>
      <c r="J115" s="51"/>
      <c r="K115" s="53"/>
      <c r="L115" s="53"/>
      <c r="M115" s="54"/>
    </row>
    <row r="116" spans="1:13" x14ac:dyDescent="0.2">
      <c r="A116" s="83" t="s">
        <v>209</v>
      </c>
      <c r="B116" s="84"/>
      <c r="C116" s="85"/>
      <c r="D116" s="83">
        <v>1000</v>
      </c>
      <c r="E116" s="85"/>
      <c r="F116" s="85"/>
      <c r="G116" s="1"/>
      <c r="H116" s="51"/>
      <c r="I116" s="51"/>
      <c r="J116" s="51"/>
      <c r="K116" s="53"/>
      <c r="L116" s="53"/>
      <c r="M116" s="54"/>
    </row>
    <row r="117" spans="1:13" x14ac:dyDescent="0.2">
      <c r="A117" s="47" t="s">
        <v>113</v>
      </c>
      <c r="B117" s="36"/>
      <c r="C117" s="79"/>
      <c r="D117" s="47"/>
      <c r="E117" s="79">
        <f>D118</f>
        <v>1275</v>
      </c>
      <c r="F117" s="79"/>
      <c r="G117" s="16"/>
      <c r="H117" s="51"/>
      <c r="I117" s="51"/>
      <c r="J117" s="51"/>
      <c r="K117" s="53"/>
      <c r="L117" s="53"/>
      <c r="M117" s="54"/>
    </row>
    <row r="118" spans="1:13" x14ac:dyDescent="0.2">
      <c r="A118" s="83" t="s">
        <v>210</v>
      </c>
      <c r="B118" s="84"/>
      <c r="C118" s="85"/>
      <c r="D118" s="83">
        <v>1275</v>
      </c>
      <c r="E118" s="85"/>
      <c r="F118" s="85"/>
      <c r="G118" s="16"/>
      <c r="H118" s="51"/>
      <c r="I118" s="51"/>
      <c r="J118" s="51"/>
      <c r="K118" s="53"/>
      <c r="L118" s="53"/>
      <c r="M118" s="54"/>
    </row>
    <row r="119" spans="1:13" x14ac:dyDescent="0.2">
      <c r="A119" s="47" t="s">
        <v>115</v>
      </c>
      <c r="B119" s="36"/>
      <c r="C119" s="79"/>
      <c r="D119" s="36"/>
      <c r="E119" s="79">
        <f>D120</f>
        <v>4000</v>
      </c>
      <c r="F119" s="79"/>
      <c r="G119" s="16"/>
      <c r="H119" s="51"/>
      <c r="I119" s="52"/>
      <c r="J119" s="51"/>
      <c r="K119" s="53"/>
      <c r="L119" s="53"/>
      <c r="M119" s="54"/>
    </row>
    <row r="120" spans="1:13" x14ac:dyDescent="0.2">
      <c r="A120" s="80" t="s">
        <v>211</v>
      </c>
      <c r="B120" s="81"/>
      <c r="C120" s="82"/>
      <c r="D120" s="80">
        <v>4000</v>
      </c>
      <c r="E120" s="82"/>
      <c r="F120" s="82"/>
      <c r="G120" s="16"/>
      <c r="H120" s="51"/>
      <c r="I120" s="51"/>
      <c r="J120" s="51"/>
      <c r="K120" s="53"/>
      <c r="L120" s="53"/>
      <c r="M120" s="54"/>
    </row>
    <row r="121" spans="1:13" x14ac:dyDescent="0.2">
      <c r="A121" s="48" t="s">
        <v>169</v>
      </c>
      <c r="B121" s="36"/>
      <c r="C121" s="79"/>
      <c r="D121" s="48"/>
      <c r="E121" s="79">
        <f>D122+D123</f>
        <v>6000</v>
      </c>
      <c r="F121" s="79"/>
      <c r="G121" s="1"/>
      <c r="H121" s="51"/>
      <c r="I121" s="51"/>
      <c r="J121" s="52"/>
      <c r="K121" s="53"/>
      <c r="L121" s="53"/>
      <c r="M121" s="54"/>
    </row>
    <row r="122" spans="1:13" x14ac:dyDescent="0.2">
      <c r="A122" s="80" t="s">
        <v>212</v>
      </c>
      <c r="B122" s="81"/>
      <c r="C122" s="82"/>
      <c r="D122" s="80">
        <v>5000</v>
      </c>
      <c r="E122" s="82"/>
      <c r="F122" s="82"/>
      <c r="G122" s="1"/>
      <c r="H122" s="51"/>
      <c r="I122" s="51"/>
      <c r="J122" s="51"/>
      <c r="K122" s="53"/>
      <c r="L122" s="53"/>
      <c r="M122" s="54"/>
    </row>
    <row r="123" spans="1:13" x14ac:dyDescent="0.2">
      <c r="A123" s="83" t="s">
        <v>213</v>
      </c>
      <c r="B123" s="84"/>
      <c r="C123" s="85"/>
      <c r="D123" s="83">
        <v>1000</v>
      </c>
      <c r="E123" s="85"/>
      <c r="F123" s="85"/>
      <c r="G123" s="1"/>
      <c r="H123" s="51"/>
      <c r="I123" s="51"/>
      <c r="J123" s="51"/>
      <c r="K123" s="53"/>
      <c r="L123" s="53"/>
      <c r="M123" s="54"/>
    </row>
    <row r="124" spans="1:13" x14ac:dyDescent="0.2">
      <c r="A124" s="47" t="s">
        <v>170</v>
      </c>
      <c r="B124" s="36"/>
      <c r="C124" s="79"/>
      <c r="D124" s="47"/>
      <c r="E124" s="79">
        <f>D125</f>
        <v>6000</v>
      </c>
      <c r="F124" s="79"/>
      <c r="G124" s="1"/>
      <c r="H124" s="51"/>
      <c r="I124" s="51"/>
      <c r="J124" s="51"/>
      <c r="K124" s="53"/>
      <c r="L124" s="53"/>
      <c r="M124" s="54"/>
    </row>
    <row r="125" spans="1:13" x14ac:dyDescent="0.2">
      <c r="A125" s="83" t="s">
        <v>214</v>
      </c>
      <c r="B125" s="84"/>
      <c r="C125" s="85"/>
      <c r="D125" s="83">
        <v>6000</v>
      </c>
      <c r="E125" s="85"/>
      <c r="F125" s="85"/>
      <c r="G125" s="1"/>
      <c r="H125" s="51"/>
      <c r="I125" s="51"/>
      <c r="J125" s="51"/>
      <c r="K125" s="53"/>
      <c r="L125" s="53"/>
      <c r="M125" s="54"/>
    </row>
    <row r="126" spans="1:13" x14ac:dyDescent="0.2">
      <c r="A126" s="48" t="s">
        <v>171</v>
      </c>
      <c r="B126" s="36"/>
      <c r="C126" s="79"/>
      <c r="D126" s="48"/>
      <c r="E126" s="79">
        <f>D127</f>
        <v>4000</v>
      </c>
      <c r="F126" s="79"/>
      <c r="G126" s="1"/>
      <c r="H126" s="51"/>
      <c r="I126" s="51"/>
      <c r="J126" s="52"/>
      <c r="K126" s="53"/>
      <c r="L126" s="53"/>
      <c r="M126" s="54"/>
    </row>
    <row r="127" spans="1:13" x14ac:dyDescent="0.2">
      <c r="A127" s="80" t="s">
        <v>215</v>
      </c>
      <c r="B127" s="81"/>
      <c r="C127" s="82"/>
      <c r="D127" s="80">
        <v>4000</v>
      </c>
      <c r="E127" s="82"/>
      <c r="F127" s="82"/>
      <c r="G127" s="1"/>
      <c r="H127" s="51"/>
      <c r="I127" s="51"/>
      <c r="J127" s="51"/>
      <c r="K127" s="53"/>
      <c r="L127" s="53"/>
      <c r="M127" s="54"/>
    </row>
    <row r="128" spans="1:13" x14ac:dyDescent="0.2">
      <c r="A128" s="47" t="s">
        <v>172</v>
      </c>
      <c r="B128" s="36"/>
      <c r="C128" s="79"/>
      <c r="D128" s="47"/>
      <c r="E128" s="79">
        <f>D129+D130</f>
        <v>15000</v>
      </c>
      <c r="F128" s="79"/>
      <c r="G128" s="1"/>
      <c r="H128" s="51"/>
      <c r="I128" s="51"/>
      <c r="J128" s="52"/>
      <c r="K128" s="53"/>
      <c r="L128" s="53"/>
      <c r="M128" s="54"/>
    </row>
    <row r="129" spans="1:13" x14ac:dyDescent="0.2">
      <c r="A129" s="80" t="s">
        <v>216</v>
      </c>
      <c r="B129" s="81"/>
      <c r="C129" s="82"/>
      <c r="D129" s="80">
        <v>5000</v>
      </c>
      <c r="E129" s="82"/>
      <c r="F129" s="82"/>
      <c r="G129" s="1"/>
      <c r="H129" s="51"/>
      <c r="I129" s="51"/>
      <c r="J129" s="51"/>
      <c r="K129" s="53"/>
      <c r="L129" s="53"/>
      <c r="M129" s="54"/>
    </row>
    <row r="130" spans="1:13" x14ac:dyDescent="0.2">
      <c r="A130" s="87" t="s">
        <v>175</v>
      </c>
      <c r="B130" s="81"/>
      <c r="C130" s="82"/>
      <c r="D130" s="82">
        <v>10000</v>
      </c>
      <c r="E130" s="82"/>
      <c r="F130" s="82"/>
      <c r="G130" s="1"/>
      <c r="H130" s="51"/>
      <c r="I130" s="51"/>
      <c r="J130" s="51"/>
      <c r="K130" s="53"/>
      <c r="L130" s="53"/>
      <c r="M130" s="54"/>
    </row>
    <row r="131" spans="1:13" x14ac:dyDescent="0.2">
      <c r="A131" s="48" t="s">
        <v>116</v>
      </c>
      <c r="B131" s="36"/>
      <c r="C131" s="79"/>
      <c r="D131" s="36"/>
      <c r="E131" s="79">
        <f>D132+D133</f>
        <v>6000</v>
      </c>
      <c r="F131" s="79"/>
      <c r="G131" s="1"/>
      <c r="H131" s="51"/>
      <c r="I131" s="52"/>
      <c r="J131" s="51"/>
      <c r="K131" s="53"/>
      <c r="L131" s="53"/>
      <c r="M131" s="54"/>
    </row>
    <row r="132" spans="1:13" x14ac:dyDescent="0.2">
      <c r="A132" s="80" t="s">
        <v>246</v>
      </c>
      <c r="B132" s="81"/>
      <c r="C132" s="82"/>
      <c r="D132" s="80">
        <v>3000</v>
      </c>
      <c r="E132" s="82"/>
      <c r="F132" s="82"/>
      <c r="G132" s="1"/>
      <c r="H132" s="51"/>
      <c r="I132" s="51"/>
      <c r="J132" s="51"/>
      <c r="K132" s="53"/>
      <c r="L132" s="53"/>
      <c r="M132" s="54"/>
    </row>
    <row r="133" spans="1:13" x14ac:dyDescent="0.2">
      <c r="A133" s="80" t="s">
        <v>247</v>
      </c>
      <c r="B133" s="81"/>
      <c r="C133" s="82"/>
      <c r="D133" s="80">
        <v>3000</v>
      </c>
      <c r="E133" s="82"/>
      <c r="F133" s="82"/>
      <c r="G133" s="1"/>
      <c r="H133" s="51"/>
      <c r="I133" s="51"/>
      <c r="J133" s="51"/>
      <c r="K133" s="53"/>
      <c r="L133" s="53"/>
      <c r="M133" s="54"/>
    </row>
    <row r="134" spans="1:13" x14ac:dyDescent="0.2">
      <c r="A134" s="47" t="s">
        <v>173</v>
      </c>
      <c r="B134" s="36"/>
      <c r="C134" s="79"/>
      <c r="D134" s="47"/>
      <c r="E134" s="79">
        <f>D135+D136</f>
        <v>4300</v>
      </c>
      <c r="F134" s="79"/>
      <c r="G134" s="1"/>
      <c r="H134" s="51"/>
      <c r="I134" s="51"/>
      <c r="J134" s="52"/>
      <c r="K134" s="53"/>
      <c r="L134" s="53"/>
      <c r="M134" s="54"/>
    </row>
    <row r="135" spans="1:13" x14ac:dyDescent="0.2">
      <c r="A135" s="80" t="s">
        <v>217</v>
      </c>
      <c r="B135" s="81"/>
      <c r="C135" s="82"/>
      <c r="D135" s="80">
        <v>1300</v>
      </c>
      <c r="E135" s="82"/>
      <c r="F135" s="82"/>
      <c r="G135" s="1"/>
      <c r="H135" s="51"/>
      <c r="I135" s="51"/>
      <c r="J135" s="51"/>
      <c r="K135" s="53"/>
      <c r="L135" s="53"/>
      <c r="M135" s="54"/>
    </row>
    <row r="136" spans="1:13" x14ac:dyDescent="0.2">
      <c r="A136" s="80" t="s">
        <v>218</v>
      </c>
      <c r="B136" s="81"/>
      <c r="C136" s="82"/>
      <c r="D136" s="80">
        <v>3000</v>
      </c>
      <c r="E136" s="82"/>
      <c r="F136" s="82"/>
      <c r="G136" s="1"/>
      <c r="H136" s="51"/>
      <c r="I136" s="51"/>
      <c r="J136" s="51"/>
      <c r="K136" s="53"/>
      <c r="L136" s="53"/>
      <c r="M136" s="54"/>
    </row>
    <row r="137" spans="1:13" x14ac:dyDescent="0.2">
      <c r="A137" s="48" t="s">
        <v>174</v>
      </c>
      <c r="B137" s="36"/>
      <c r="C137" s="79"/>
      <c r="D137" s="48"/>
      <c r="E137" s="79">
        <f>D138</f>
        <v>9000</v>
      </c>
      <c r="F137" s="79"/>
      <c r="G137" s="1"/>
      <c r="H137" s="51"/>
      <c r="I137" s="51"/>
      <c r="J137" s="51"/>
      <c r="K137" s="53"/>
      <c r="L137" s="53"/>
      <c r="M137" s="54"/>
    </row>
    <row r="138" spans="1:13" x14ac:dyDescent="0.2">
      <c r="A138" s="83" t="s">
        <v>219</v>
      </c>
      <c r="B138" s="84"/>
      <c r="C138" s="85"/>
      <c r="D138" s="83">
        <v>9000</v>
      </c>
      <c r="E138" s="85"/>
      <c r="F138" s="85"/>
      <c r="G138" s="1"/>
      <c r="H138" s="51"/>
      <c r="I138" s="51"/>
      <c r="J138" s="51"/>
      <c r="K138" s="53"/>
      <c r="L138" s="53"/>
      <c r="M138" s="54"/>
    </row>
    <row r="139" spans="1:13" x14ac:dyDescent="0.2">
      <c r="A139" s="47" t="s">
        <v>176</v>
      </c>
      <c r="B139" s="36"/>
      <c r="C139" s="79"/>
      <c r="D139" s="47"/>
      <c r="E139" s="79">
        <f>D140</f>
        <v>3000</v>
      </c>
      <c r="F139" s="79"/>
      <c r="G139" s="1"/>
      <c r="H139" s="51"/>
      <c r="I139" s="51"/>
      <c r="J139" s="51"/>
      <c r="K139" s="53"/>
      <c r="L139" s="53"/>
      <c r="M139" s="54"/>
    </row>
    <row r="140" spans="1:13" x14ac:dyDescent="0.2">
      <c r="A140" s="83" t="s">
        <v>220</v>
      </c>
      <c r="B140" s="84"/>
      <c r="C140" s="85"/>
      <c r="D140" s="83">
        <v>3000</v>
      </c>
      <c r="E140" s="85"/>
      <c r="F140" s="85"/>
      <c r="G140" s="1"/>
      <c r="H140" s="51"/>
      <c r="I140" s="51"/>
      <c r="J140" s="51"/>
      <c r="K140" s="53"/>
      <c r="L140" s="53"/>
      <c r="M140" s="54"/>
    </row>
    <row r="141" spans="1:13" x14ac:dyDescent="0.2">
      <c r="A141" s="47" t="s">
        <v>177</v>
      </c>
      <c r="B141" s="36"/>
      <c r="C141" s="79"/>
      <c r="D141" s="36"/>
      <c r="E141" s="79">
        <f>D142+D143</f>
        <v>4600</v>
      </c>
      <c r="F141" s="79"/>
      <c r="G141" s="1"/>
      <c r="H141" s="51"/>
      <c r="I141" s="52"/>
      <c r="J141" s="51"/>
      <c r="K141" s="53"/>
      <c r="L141" s="53"/>
      <c r="M141" s="54"/>
    </row>
    <row r="142" spans="1:13" x14ac:dyDescent="0.2">
      <c r="A142" s="80" t="s">
        <v>221</v>
      </c>
      <c r="B142" s="81"/>
      <c r="C142" s="82"/>
      <c r="D142" s="80">
        <v>2300</v>
      </c>
      <c r="E142" s="82"/>
      <c r="F142" s="82"/>
      <c r="G142" s="1"/>
      <c r="H142" s="51"/>
      <c r="I142" s="51"/>
      <c r="J142" s="51"/>
      <c r="K142" s="53"/>
      <c r="L142" s="53"/>
      <c r="M142" s="54"/>
    </row>
    <row r="143" spans="1:13" x14ac:dyDescent="0.2">
      <c r="A143" s="80" t="s">
        <v>222</v>
      </c>
      <c r="B143" s="81"/>
      <c r="C143" s="82"/>
      <c r="D143" s="80">
        <v>2300</v>
      </c>
      <c r="E143" s="82"/>
      <c r="F143" s="82"/>
      <c r="G143" s="1"/>
      <c r="H143" s="51"/>
      <c r="I143" s="51"/>
      <c r="J143" s="51"/>
      <c r="K143" s="53"/>
      <c r="L143" s="53"/>
      <c r="M143" s="54"/>
    </row>
    <row r="144" spans="1:13" x14ac:dyDescent="0.2">
      <c r="A144" s="48" t="s">
        <v>117</v>
      </c>
      <c r="B144" s="36"/>
      <c r="C144" s="79"/>
      <c r="D144" s="36"/>
      <c r="E144" s="79">
        <f>D145</f>
        <v>5000</v>
      </c>
      <c r="F144" s="79"/>
      <c r="G144" s="1"/>
      <c r="H144" s="51"/>
      <c r="I144" s="52"/>
      <c r="J144" s="51"/>
      <c r="K144" s="53"/>
      <c r="L144" s="53"/>
      <c r="M144" s="54"/>
    </row>
    <row r="145" spans="1:13" x14ac:dyDescent="0.2">
      <c r="A145" s="80" t="s">
        <v>223</v>
      </c>
      <c r="B145" s="81"/>
      <c r="C145" s="82"/>
      <c r="D145" s="80">
        <v>5000</v>
      </c>
      <c r="E145" s="82"/>
      <c r="F145" s="82"/>
      <c r="G145" s="1"/>
      <c r="H145" s="51"/>
      <c r="I145" s="51"/>
      <c r="J145" s="51"/>
      <c r="K145" s="53"/>
      <c r="L145" s="53"/>
      <c r="M145" s="54"/>
    </row>
    <row r="146" spans="1:13" x14ac:dyDescent="0.2">
      <c r="A146" s="47" t="s">
        <v>178</v>
      </c>
      <c r="B146" s="36"/>
      <c r="C146" s="79"/>
      <c r="D146" s="47"/>
      <c r="E146" s="79">
        <f>D147</f>
        <v>10000</v>
      </c>
      <c r="F146" s="79"/>
      <c r="G146" s="1"/>
      <c r="H146" s="51"/>
      <c r="I146" s="51"/>
      <c r="J146" s="51"/>
      <c r="K146" s="53"/>
      <c r="L146" s="53"/>
      <c r="M146" s="54"/>
    </row>
    <row r="147" spans="1:13" x14ac:dyDescent="0.2">
      <c r="A147" s="83" t="s">
        <v>224</v>
      </c>
      <c r="B147" s="84"/>
      <c r="C147" s="85"/>
      <c r="D147" s="83">
        <v>10000</v>
      </c>
      <c r="E147" s="85"/>
      <c r="F147" s="85"/>
      <c r="G147" s="1"/>
      <c r="H147" s="51"/>
      <c r="I147" s="51"/>
      <c r="J147" s="51"/>
      <c r="K147" s="53"/>
      <c r="L147" s="53"/>
      <c r="M147" s="54"/>
    </row>
    <row r="148" spans="1:13" x14ac:dyDescent="0.2">
      <c r="A148" s="48" t="s">
        <v>179</v>
      </c>
      <c r="B148" s="36"/>
      <c r="C148" s="79"/>
      <c r="D148" s="48"/>
      <c r="E148" s="79">
        <f>SUM(D149:D151)</f>
        <v>5850</v>
      </c>
      <c r="F148" s="79"/>
      <c r="G148" s="1"/>
      <c r="H148" s="51"/>
      <c r="I148" s="51"/>
      <c r="J148" s="51"/>
      <c r="K148" s="53"/>
      <c r="L148" s="53"/>
      <c r="M148" s="54"/>
    </row>
    <row r="149" spans="1:13" x14ac:dyDescent="0.2">
      <c r="A149" s="83" t="s">
        <v>225</v>
      </c>
      <c r="B149" s="84"/>
      <c r="C149" s="85"/>
      <c r="D149" s="83">
        <v>1200</v>
      </c>
      <c r="E149" s="85"/>
      <c r="F149" s="85"/>
      <c r="G149" s="1"/>
      <c r="H149" s="51"/>
      <c r="I149" s="51"/>
      <c r="J149" s="51"/>
      <c r="K149" s="53"/>
      <c r="L149" s="53"/>
      <c r="M149" s="54"/>
    </row>
    <row r="150" spans="1:13" x14ac:dyDescent="0.2">
      <c r="A150" s="83" t="s">
        <v>226</v>
      </c>
      <c r="B150" s="84"/>
      <c r="C150" s="85"/>
      <c r="D150" s="83">
        <v>1950</v>
      </c>
      <c r="E150" s="85"/>
      <c r="F150" s="85"/>
      <c r="G150" s="1"/>
      <c r="H150" s="51"/>
      <c r="I150" s="51"/>
      <c r="J150" s="51"/>
      <c r="K150" s="53"/>
      <c r="L150" s="53"/>
      <c r="M150" s="54"/>
    </row>
    <row r="151" spans="1:13" x14ac:dyDescent="0.2">
      <c r="A151" s="83" t="s">
        <v>227</v>
      </c>
      <c r="B151" s="84"/>
      <c r="C151" s="85"/>
      <c r="D151" s="83">
        <v>2700</v>
      </c>
      <c r="E151" s="85"/>
      <c r="F151" s="85"/>
      <c r="G151" s="1"/>
      <c r="H151" s="51"/>
      <c r="I151" s="51"/>
      <c r="J151" s="51"/>
      <c r="K151" s="53"/>
      <c r="L151" s="53"/>
      <c r="M151" s="54"/>
    </row>
    <row r="152" spans="1:13" x14ac:dyDescent="0.2">
      <c r="A152" s="47" t="s">
        <v>180</v>
      </c>
      <c r="B152" s="36"/>
      <c r="C152" s="79"/>
      <c r="D152" s="47"/>
      <c r="E152" s="79">
        <f>D153</f>
        <v>1549</v>
      </c>
      <c r="F152" s="79"/>
      <c r="G152" s="1"/>
      <c r="H152" s="51"/>
      <c r="I152" s="51"/>
      <c r="J152" s="51"/>
      <c r="K152" s="53"/>
      <c r="L152" s="53"/>
      <c r="M152" s="54"/>
    </row>
    <row r="153" spans="1:13" x14ac:dyDescent="0.2">
      <c r="A153" s="83" t="s">
        <v>228</v>
      </c>
      <c r="B153" s="84"/>
      <c r="C153" s="85"/>
      <c r="D153" s="83">
        <v>1549</v>
      </c>
      <c r="E153" s="85"/>
      <c r="F153" s="85"/>
      <c r="G153" s="1"/>
      <c r="H153" s="51"/>
      <c r="I153" s="51"/>
      <c r="J153" s="51"/>
      <c r="K153" s="53"/>
      <c r="L153" s="53"/>
      <c r="M153" s="54"/>
    </row>
    <row r="154" spans="1:13" x14ac:dyDescent="0.2">
      <c r="A154" s="48" t="s">
        <v>193</v>
      </c>
      <c r="B154" s="36"/>
      <c r="C154" s="79"/>
      <c r="D154" s="36"/>
      <c r="E154" s="79">
        <f>SUM(D155:D156)</f>
        <v>11000</v>
      </c>
      <c r="F154" s="79"/>
      <c r="G154" s="1"/>
      <c r="H154" s="51"/>
      <c r="I154" s="52"/>
      <c r="J154" s="51"/>
      <c r="K154" s="53"/>
      <c r="L154" s="53"/>
      <c r="M154" s="54"/>
    </row>
    <row r="155" spans="1:13" x14ac:dyDescent="0.2">
      <c r="A155" s="80" t="s">
        <v>229</v>
      </c>
      <c r="B155" s="81"/>
      <c r="C155" s="82"/>
      <c r="D155" s="80">
        <v>5500</v>
      </c>
      <c r="E155" s="82"/>
      <c r="F155" s="82"/>
      <c r="G155" s="1"/>
      <c r="H155" s="51"/>
      <c r="I155" s="51"/>
      <c r="J155" s="51"/>
      <c r="K155" s="53"/>
      <c r="L155" s="53"/>
      <c r="M155" s="54"/>
    </row>
    <row r="156" spans="1:13" x14ac:dyDescent="0.2">
      <c r="A156" s="80" t="s">
        <v>230</v>
      </c>
      <c r="B156" s="81"/>
      <c r="C156" s="82"/>
      <c r="D156" s="80">
        <v>5500</v>
      </c>
      <c r="E156" s="82"/>
      <c r="F156" s="82"/>
      <c r="G156" s="1"/>
      <c r="H156" s="51"/>
      <c r="I156" s="51"/>
      <c r="J156" s="51"/>
      <c r="K156" s="53"/>
      <c r="L156" s="53"/>
      <c r="M156" s="54"/>
    </row>
    <row r="157" spans="1:13" x14ac:dyDescent="0.2">
      <c r="A157" s="47" t="s">
        <v>181</v>
      </c>
      <c r="B157" s="36"/>
      <c r="C157" s="79"/>
      <c r="D157" s="47"/>
      <c r="E157" s="79">
        <f>D158</f>
        <v>2018.09</v>
      </c>
      <c r="F157" s="79"/>
      <c r="G157" s="1"/>
      <c r="H157" s="51"/>
      <c r="I157" s="51"/>
      <c r="J157" s="51"/>
      <c r="K157" s="53"/>
      <c r="L157" s="53"/>
      <c r="M157" s="54"/>
    </row>
    <row r="158" spans="1:13" x14ac:dyDescent="0.2">
      <c r="A158" s="83" t="s">
        <v>231</v>
      </c>
      <c r="B158" s="84"/>
      <c r="C158" s="85"/>
      <c r="D158" s="83">
        <v>2018.09</v>
      </c>
      <c r="E158" s="85"/>
      <c r="F158" s="85"/>
      <c r="G158" s="1"/>
      <c r="H158" s="51"/>
      <c r="I158" s="51"/>
      <c r="J158" s="55"/>
      <c r="K158" s="53"/>
      <c r="L158" s="53"/>
      <c r="M158" s="54"/>
    </row>
    <row r="159" spans="1:13" x14ac:dyDescent="0.2">
      <c r="A159" s="47" t="s">
        <v>114</v>
      </c>
      <c r="B159" s="36"/>
      <c r="C159" s="79"/>
      <c r="D159" s="47"/>
      <c r="E159" s="79">
        <f>D160</f>
        <v>4000</v>
      </c>
      <c r="F159" s="79"/>
      <c r="G159" s="1"/>
      <c r="H159" s="51"/>
      <c r="I159" s="51"/>
      <c r="J159" s="51"/>
      <c r="K159" s="53"/>
      <c r="L159" s="53"/>
      <c r="M159" s="54"/>
    </row>
    <row r="160" spans="1:13" x14ac:dyDescent="0.2">
      <c r="A160" s="83" t="s">
        <v>248</v>
      </c>
      <c r="B160" s="84"/>
      <c r="C160" s="85"/>
      <c r="D160" s="83">
        <v>4000</v>
      </c>
      <c r="E160" s="85"/>
      <c r="F160" s="85"/>
      <c r="G160" s="1"/>
      <c r="H160" s="51"/>
      <c r="I160" s="51"/>
      <c r="J160" s="55"/>
      <c r="K160" s="53"/>
      <c r="L160" s="53"/>
      <c r="M160" s="54"/>
    </row>
    <row r="161" spans="1:13" x14ac:dyDescent="0.2">
      <c r="A161" s="47" t="s">
        <v>118</v>
      </c>
      <c r="B161" s="36"/>
      <c r="C161" s="79"/>
      <c r="D161" s="47"/>
      <c r="E161" s="79">
        <f>D162</f>
        <v>4000</v>
      </c>
      <c r="F161" s="79"/>
      <c r="G161" s="1"/>
      <c r="H161" s="51"/>
      <c r="I161" s="51"/>
      <c r="J161" s="52"/>
      <c r="K161" s="53"/>
      <c r="L161" s="53"/>
      <c r="M161" s="54"/>
    </row>
    <row r="162" spans="1:13" x14ac:dyDescent="0.2">
      <c r="A162" s="80" t="s">
        <v>232</v>
      </c>
      <c r="B162" s="81"/>
      <c r="C162" s="82"/>
      <c r="D162" s="80">
        <v>4000</v>
      </c>
      <c r="E162" s="82"/>
      <c r="F162" s="82"/>
      <c r="G162" s="1"/>
      <c r="H162" s="51"/>
      <c r="I162" s="51"/>
      <c r="J162" s="55"/>
      <c r="K162" s="53"/>
      <c r="L162" s="53"/>
      <c r="M162" s="54"/>
    </row>
    <row r="163" spans="1:13" x14ac:dyDescent="0.2">
      <c r="A163" s="48" t="s">
        <v>182</v>
      </c>
      <c r="B163" s="36"/>
      <c r="C163" s="79"/>
      <c r="D163" s="48"/>
      <c r="E163" s="79">
        <f>D164</f>
        <v>8000</v>
      </c>
      <c r="F163" s="79"/>
      <c r="G163" s="1"/>
      <c r="H163" s="51"/>
      <c r="I163" s="51"/>
      <c r="J163" s="51"/>
      <c r="K163" s="53"/>
      <c r="L163" s="53"/>
      <c r="M163" s="54"/>
    </row>
    <row r="164" spans="1:13" x14ac:dyDescent="0.2">
      <c r="A164" s="83" t="s">
        <v>224</v>
      </c>
      <c r="B164" s="84"/>
      <c r="C164" s="85"/>
      <c r="D164" s="83">
        <v>8000</v>
      </c>
      <c r="E164" s="85"/>
      <c r="F164" s="85"/>
      <c r="G164" s="1"/>
      <c r="H164" s="51"/>
      <c r="I164" s="51"/>
      <c r="J164" s="55"/>
      <c r="K164" s="53"/>
      <c r="L164" s="53"/>
      <c r="M164" s="54"/>
    </row>
    <row r="165" spans="1:13" x14ac:dyDescent="0.2">
      <c r="A165" s="47" t="s">
        <v>194</v>
      </c>
      <c r="B165" s="36"/>
      <c r="C165" s="79"/>
      <c r="D165" s="47"/>
      <c r="E165" s="79">
        <f>D166+D167</f>
        <v>7000</v>
      </c>
      <c r="F165" s="79"/>
      <c r="G165" s="1"/>
      <c r="H165" s="51"/>
      <c r="I165" s="51"/>
      <c r="J165" s="52"/>
      <c r="K165" s="53"/>
      <c r="L165" s="53"/>
      <c r="M165" s="54"/>
    </row>
    <row r="166" spans="1:13" x14ac:dyDescent="0.2">
      <c r="A166" s="80" t="s">
        <v>234</v>
      </c>
      <c r="B166" s="81"/>
      <c r="C166" s="82"/>
      <c r="D166" s="80">
        <v>2000</v>
      </c>
      <c r="E166" s="82"/>
      <c r="F166" s="82"/>
      <c r="G166" s="1"/>
      <c r="H166" s="51"/>
      <c r="I166" s="51"/>
      <c r="J166" s="51"/>
      <c r="K166" s="53"/>
      <c r="L166" s="53"/>
      <c r="M166" s="54"/>
    </row>
    <row r="167" spans="1:13" x14ac:dyDescent="0.2">
      <c r="A167" s="83" t="s">
        <v>233</v>
      </c>
      <c r="B167" s="84"/>
      <c r="C167" s="85"/>
      <c r="D167" s="83">
        <v>5000</v>
      </c>
      <c r="E167" s="85"/>
      <c r="F167" s="85"/>
      <c r="G167" s="1"/>
      <c r="H167" s="51"/>
      <c r="I167" s="51"/>
      <c r="J167" s="51"/>
      <c r="K167" s="53"/>
      <c r="L167" s="53"/>
      <c r="M167" s="54"/>
    </row>
    <row r="168" spans="1:13" x14ac:dyDescent="0.2">
      <c r="A168" s="47" t="s">
        <v>183</v>
      </c>
      <c r="B168" s="36"/>
      <c r="C168" s="79"/>
      <c r="D168" s="36"/>
      <c r="E168" s="79">
        <f>D169</f>
        <v>10000</v>
      </c>
      <c r="F168" s="79"/>
      <c r="G168" s="1"/>
      <c r="H168" s="51"/>
      <c r="I168" s="52"/>
      <c r="J168" s="51"/>
      <c r="K168" s="53"/>
      <c r="L168" s="53"/>
      <c r="M168" s="54"/>
    </row>
    <row r="169" spans="1:13" x14ac:dyDescent="0.2">
      <c r="A169" s="80" t="s">
        <v>235</v>
      </c>
      <c r="B169" s="81"/>
      <c r="C169" s="82"/>
      <c r="D169" s="80">
        <v>10000</v>
      </c>
      <c r="E169" s="82"/>
      <c r="F169" s="82"/>
      <c r="G169" s="1"/>
      <c r="H169" s="51"/>
      <c r="I169" s="51"/>
      <c r="J169" s="55"/>
      <c r="K169" s="53"/>
      <c r="L169" s="53"/>
      <c r="M169" s="54"/>
    </row>
    <row r="170" spans="1:13" x14ac:dyDescent="0.2">
      <c r="A170" s="48" t="s">
        <v>184</v>
      </c>
      <c r="B170" s="36"/>
      <c r="C170" s="79"/>
      <c r="D170" s="48"/>
      <c r="E170" s="79">
        <f>D171</f>
        <v>2150</v>
      </c>
      <c r="F170" s="79"/>
      <c r="G170" s="1"/>
      <c r="H170" s="51"/>
      <c r="I170" s="51"/>
      <c r="J170" s="51"/>
      <c r="K170" s="53"/>
      <c r="L170" s="53"/>
      <c r="M170" s="54"/>
    </row>
    <row r="171" spans="1:13" x14ac:dyDescent="0.2">
      <c r="A171" s="83" t="s">
        <v>236</v>
      </c>
      <c r="B171" s="84"/>
      <c r="C171" s="85"/>
      <c r="D171" s="83">
        <v>2150</v>
      </c>
      <c r="E171" s="85"/>
      <c r="F171" s="85"/>
      <c r="G171" s="1"/>
      <c r="H171" s="51"/>
      <c r="I171" s="51"/>
      <c r="J171" s="55"/>
      <c r="K171" s="53"/>
      <c r="L171" s="53"/>
      <c r="M171" s="54"/>
    </row>
    <row r="172" spans="1:13" x14ac:dyDescent="0.2">
      <c r="A172" s="48" t="s">
        <v>185</v>
      </c>
      <c r="B172" s="36"/>
      <c r="C172" s="79"/>
      <c r="D172" s="48"/>
      <c r="E172" s="79">
        <f>D173</f>
        <v>7000</v>
      </c>
      <c r="F172" s="79"/>
      <c r="G172" s="1"/>
      <c r="H172" s="51"/>
      <c r="I172" s="51"/>
      <c r="J172" s="51"/>
      <c r="K172" s="53"/>
      <c r="L172" s="53"/>
      <c r="M172" s="54"/>
    </row>
    <row r="173" spans="1:13" x14ac:dyDescent="0.2">
      <c r="A173" s="83" t="s">
        <v>237</v>
      </c>
      <c r="B173" s="84"/>
      <c r="C173" s="85"/>
      <c r="D173" s="83">
        <v>7000</v>
      </c>
      <c r="E173" s="85"/>
      <c r="F173" s="85"/>
      <c r="G173" s="1"/>
      <c r="H173" s="51"/>
      <c r="I173" s="51"/>
      <c r="J173" s="55"/>
      <c r="K173" s="53"/>
      <c r="L173" s="53"/>
      <c r="M173" s="54"/>
    </row>
    <row r="174" spans="1:13" x14ac:dyDescent="0.2">
      <c r="A174" s="48" t="s">
        <v>186</v>
      </c>
      <c r="B174" s="36"/>
      <c r="C174" s="79"/>
      <c r="D174" s="48"/>
      <c r="E174" s="79">
        <f>D175</f>
        <v>7000</v>
      </c>
      <c r="F174" s="79"/>
      <c r="G174" s="1"/>
      <c r="H174" s="51"/>
      <c r="I174" s="51"/>
      <c r="J174" s="51"/>
      <c r="K174" s="53"/>
      <c r="L174" s="53"/>
      <c r="M174" s="54"/>
    </row>
    <row r="175" spans="1:13" x14ac:dyDescent="0.2">
      <c r="A175" s="83" t="s">
        <v>238</v>
      </c>
      <c r="B175" s="84"/>
      <c r="C175" s="85"/>
      <c r="D175" s="83">
        <v>7000</v>
      </c>
      <c r="E175" s="85"/>
      <c r="F175" s="85"/>
      <c r="G175" s="1"/>
      <c r="H175" s="51"/>
      <c r="I175" s="51"/>
      <c r="J175" s="55"/>
      <c r="K175" s="53"/>
      <c r="L175" s="53"/>
      <c r="M175" s="54"/>
    </row>
    <row r="176" spans="1:13" x14ac:dyDescent="0.2">
      <c r="A176" s="47" t="s">
        <v>187</v>
      </c>
      <c r="B176" s="36"/>
      <c r="C176" s="79"/>
      <c r="D176" s="47"/>
      <c r="E176" s="79">
        <f>D177</f>
        <v>5460</v>
      </c>
      <c r="F176" s="79"/>
      <c r="G176" s="1"/>
      <c r="H176" s="51"/>
      <c r="I176" s="51"/>
      <c r="J176" s="51"/>
      <c r="K176" s="53"/>
      <c r="L176" s="53"/>
      <c r="M176" s="54"/>
    </row>
    <row r="177" spans="1:13" x14ac:dyDescent="0.2">
      <c r="A177" s="83" t="s">
        <v>239</v>
      </c>
      <c r="B177" s="84"/>
      <c r="C177" s="85"/>
      <c r="D177" s="83">
        <v>5460</v>
      </c>
      <c r="E177" s="85"/>
      <c r="F177" s="85"/>
      <c r="G177" s="1"/>
      <c r="H177" s="51"/>
      <c r="I177" s="51"/>
      <c r="J177" s="55"/>
      <c r="K177" s="53"/>
      <c r="L177" s="53"/>
      <c r="M177" s="54"/>
    </row>
    <row r="178" spans="1:13" x14ac:dyDescent="0.2">
      <c r="A178" s="47" t="s">
        <v>188</v>
      </c>
      <c r="B178" s="36"/>
      <c r="C178" s="79"/>
      <c r="D178" s="36"/>
      <c r="E178" s="79">
        <f>SUM(D179:D180)</f>
        <v>7000</v>
      </c>
      <c r="F178" s="79"/>
      <c r="G178" s="1"/>
      <c r="H178" s="51"/>
      <c r="I178" s="52"/>
      <c r="J178" s="51"/>
      <c r="K178" s="53"/>
      <c r="L178" s="53"/>
      <c r="M178" s="54"/>
    </row>
    <row r="179" spans="1:13" x14ac:dyDescent="0.2">
      <c r="A179" s="80" t="s">
        <v>240</v>
      </c>
      <c r="B179" s="81"/>
      <c r="C179" s="82"/>
      <c r="D179" s="80">
        <v>5000</v>
      </c>
      <c r="E179" s="82"/>
      <c r="F179" s="82"/>
      <c r="G179" s="1"/>
      <c r="H179" s="51"/>
      <c r="I179" s="51"/>
      <c r="J179" s="55"/>
      <c r="K179" s="53"/>
      <c r="L179" s="53"/>
      <c r="M179" s="54"/>
    </row>
    <row r="180" spans="1:13" x14ac:dyDescent="0.2">
      <c r="A180" s="80" t="s">
        <v>241</v>
      </c>
      <c r="B180" s="81"/>
      <c r="C180" s="82"/>
      <c r="D180" s="80">
        <v>2000</v>
      </c>
      <c r="E180" s="82"/>
      <c r="F180" s="82"/>
      <c r="G180" s="1"/>
      <c r="H180" s="51"/>
      <c r="I180" s="51"/>
      <c r="J180" s="55"/>
      <c r="K180" s="53"/>
      <c r="L180" s="53"/>
      <c r="M180" s="54"/>
    </row>
    <row r="181" spans="1:13" x14ac:dyDescent="0.2">
      <c r="A181" s="48" t="s">
        <v>189</v>
      </c>
      <c r="B181" s="36"/>
      <c r="C181" s="79"/>
      <c r="D181" s="48"/>
      <c r="E181" s="79">
        <f>D182</f>
        <v>5650</v>
      </c>
      <c r="F181" s="79"/>
      <c r="G181" s="1"/>
      <c r="H181" s="51"/>
      <c r="I181" s="51"/>
      <c r="J181" s="52"/>
      <c r="K181" s="53"/>
      <c r="L181" s="53"/>
      <c r="M181" s="54"/>
    </row>
    <row r="182" spans="1:13" x14ac:dyDescent="0.2">
      <c r="A182" s="80" t="s">
        <v>242</v>
      </c>
      <c r="B182" s="81"/>
      <c r="C182" s="82"/>
      <c r="D182" s="80">
        <v>5650</v>
      </c>
      <c r="E182" s="82"/>
      <c r="F182" s="82"/>
      <c r="G182" s="1"/>
      <c r="H182" s="51"/>
      <c r="I182" s="51"/>
      <c r="J182" s="55"/>
      <c r="K182" s="53"/>
      <c r="L182" s="53"/>
      <c r="M182" s="54"/>
    </row>
    <row r="183" spans="1:13" x14ac:dyDescent="0.2">
      <c r="A183" s="48" t="s">
        <v>190</v>
      </c>
      <c r="B183" s="36"/>
      <c r="C183" s="79"/>
      <c r="D183" s="48"/>
      <c r="E183" s="79">
        <f>D184</f>
        <v>7300</v>
      </c>
      <c r="F183" s="79"/>
      <c r="G183" s="1"/>
      <c r="H183" s="51"/>
      <c r="I183" s="51"/>
      <c r="J183" s="52"/>
      <c r="K183" s="53"/>
      <c r="L183" s="53"/>
      <c r="M183" s="54"/>
    </row>
    <row r="184" spans="1:13" x14ac:dyDescent="0.2">
      <c r="A184" s="80" t="s">
        <v>243</v>
      </c>
      <c r="B184" s="81"/>
      <c r="C184" s="82"/>
      <c r="D184" s="80">
        <v>7300</v>
      </c>
      <c r="E184" s="82"/>
      <c r="F184" s="82"/>
      <c r="G184" s="1"/>
      <c r="H184" s="51"/>
      <c r="I184" s="51"/>
      <c r="J184" s="55"/>
      <c r="K184" s="53"/>
      <c r="L184" s="53"/>
      <c r="M184" s="54"/>
    </row>
    <row r="185" spans="1:13" x14ac:dyDescent="0.2">
      <c r="A185" s="47" t="s">
        <v>191</v>
      </c>
      <c r="B185" s="36"/>
      <c r="C185" s="79"/>
      <c r="D185" s="47"/>
      <c r="E185" s="79">
        <f>D186</f>
        <v>4686</v>
      </c>
      <c r="F185" s="79"/>
      <c r="G185" s="1"/>
      <c r="H185" s="51"/>
      <c r="I185" s="51"/>
      <c r="J185" s="51"/>
      <c r="K185" s="53"/>
      <c r="L185" s="53"/>
      <c r="M185" s="54"/>
    </row>
    <row r="186" spans="1:13" x14ac:dyDescent="0.2">
      <c r="A186" s="83" t="s">
        <v>244</v>
      </c>
      <c r="B186" s="84"/>
      <c r="C186" s="85"/>
      <c r="D186" s="83">
        <v>4686</v>
      </c>
      <c r="E186" s="85"/>
      <c r="F186" s="85"/>
      <c r="G186" s="1"/>
      <c r="H186" s="51"/>
      <c r="I186" s="51"/>
      <c r="J186" s="55"/>
      <c r="K186" s="53"/>
      <c r="L186" s="53"/>
      <c r="M186" s="54"/>
    </row>
    <row r="187" spans="1:13" x14ac:dyDescent="0.2">
      <c r="A187" s="47" t="s">
        <v>192</v>
      </c>
      <c r="B187" s="36"/>
      <c r="C187" s="79"/>
      <c r="D187" s="47"/>
      <c r="E187" s="79">
        <f>D188</f>
        <v>9000</v>
      </c>
      <c r="F187" s="79"/>
      <c r="G187" s="1"/>
      <c r="H187" s="51"/>
      <c r="I187" s="51"/>
      <c r="J187" s="51"/>
      <c r="K187" s="53"/>
      <c r="L187" s="53"/>
      <c r="M187" s="54"/>
    </row>
    <row r="188" spans="1:13" x14ac:dyDescent="0.2">
      <c r="A188" s="83" t="s">
        <v>245</v>
      </c>
      <c r="B188" s="84"/>
      <c r="C188" s="86"/>
      <c r="D188" s="83">
        <v>9000</v>
      </c>
      <c r="E188" s="86"/>
      <c r="F188" s="86"/>
      <c r="G188" s="1"/>
      <c r="H188" s="51"/>
      <c r="I188" s="51"/>
      <c r="J188" s="52"/>
      <c r="K188" s="54"/>
      <c r="L188" s="54"/>
      <c r="M188" s="54"/>
    </row>
    <row r="189" spans="1:13" x14ac:dyDescent="0.2">
      <c r="A189" s="32" t="s">
        <v>119</v>
      </c>
      <c r="B189" s="32" t="s">
        <v>120</v>
      </c>
      <c r="C189" s="32"/>
      <c r="D189" s="32"/>
      <c r="E189" s="32"/>
      <c r="F189" s="33">
        <f>E190</f>
        <v>35467</v>
      </c>
      <c r="G189" s="67">
        <f>F189/E7</f>
        <v>4.9654892407632961E-2</v>
      </c>
      <c r="H189" s="57"/>
      <c r="I189" s="57"/>
      <c r="J189" s="52"/>
      <c r="K189" s="58"/>
      <c r="L189" s="54"/>
      <c r="M189" s="54"/>
    </row>
    <row r="190" spans="1:13" x14ac:dyDescent="0.2">
      <c r="A190" s="4" t="s">
        <v>121</v>
      </c>
      <c r="B190" s="4" t="s">
        <v>120</v>
      </c>
      <c r="C190" s="4" t="s">
        <v>122</v>
      </c>
      <c r="D190" s="4"/>
      <c r="E190" s="5">
        <v>35467</v>
      </c>
      <c r="F190" s="4"/>
      <c r="G190" s="1"/>
      <c r="H190" s="56"/>
      <c r="I190" s="59"/>
      <c r="J190" s="52"/>
      <c r="K190" s="54"/>
      <c r="L190" s="54"/>
      <c r="M190" s="54"/>
    </row>
    <row r="191" spans="1:13" x14ac:dyDescent="0.2">
      <c r="A191" s="32" t="s">
        <v>22</v>
      </c>
      <c r="B191" s="32" t="s">
        <v>123</v>
      </c>
      <c r="C191" s="32"/>
      <c r="D191" s="32"/>
      <c r="E191" s="32"/>
      <c r="F191" s="46">
        <f>SUM(D192:D194)</f>
        <v>51297.1</v>
      </c>
      <c r="G191" s="67">
        <f>F191/E7</f>
        <v>7.1817519985439671E-2</v>
      </c>
      <c r="H191" s="57"/>
      <c r="I191" s="66"/>
      <c r="J191" s="59"/>
      <c r="K191" s="58"/>
      <c r="L191" s="54"/>
      <c r="M191" s="54"/>
    </row>
    <row r="192" spans="1:13" x14ac:dyDescent="0.2">
      <c r="A192" s="4" t="s">
        <v>124</v>
      </c>
      <c r="B192" s="4" t="s">
        <v>123</v>
      </c>
      <c r="C192" s="4" t="s">
        <v>125</v>
      </c>
      <c r="D192" s="14">
        <v>500</v>
      </c>
      <c r="E192" s="4"/>
      <c r="F192" s="4"/>
      <c r="G192" s="16"/>
      <c r="H192" s="56"/>
      <c r="I192" s="52"/>
      <c r="J192" s="52"/>
      <c r="K192" s="54"/>
      <c r="L192" s="54"/>
      <c r="M192" s="54"/>
    </row>
    <row r="193" spans="1:13" x14ac:dyDescent="0.2">
      <c r="A193" s="4" t="s">
        <v>126</v>
      </c>
      <c r="B193" s="4" t="s">
        <v>123</v>
      </c>
      <c r="C193" s="4" t="s">
        <v>127</v>
      </c>
      <c r="D193" s="15">
        <v>35713.5</v>
      </c>
      <c r="E193" s="4"/>
      <c r="F193" s="4"/>
      <c r="G193" s="45"/>
      <c r="H193" s="58"/>
      <c r="I193" s="59"/>
      <c r="J193" s="52"/>
      <c r="K193" s="54"/>
      <c r="L193" s="54"/>
      <c r="M193" s="54"/>
    </row>
    <row r="194" spans="1:13" x14ac:dyDescent="0.2">
      <c r="A194" s="10" t="s">
        <v>130</v>
      </c>
      <c r="B194" s="10" t="s">
        <v>123</v>
      </c>
      <c r="C194" s="10" t="s">
        <v>128</v>
      </c>
      <c r="D194" s="15">
        <f>13785.4+1298.2</f>
        <v>15083.6</v>
      </c>
      <c r="E194" s="10"/>
      <c r="F194" s="10"/>
      <c r="G194" s="1"/>
      <c r="H194" s="56"/>
      <c r="I194" s="59"/>
      <c r="J194" s="52"/>
      <c r="K194" s="54"/>
      <c r="L194" s="54"/>
      <c r="M194" s="54"/>
    </row>
    <row r="195" spans="1:13" x14ac:dyDescent="0.2">
      <c r="A195" s="4" t="s">
        <v>131</v>
      </c>
      <c r="B195" s="4"/>
      <c r="C195" s="4"/>
      <c r="D195" s="11"/>
      <c r="E195" s="4"/>
      <c r="F195" s="4"/>
      <c r="G195" s="1"/>
      <c r="H195" s="56"/>
      <c r="I195" s="52"/>
      <c r="J195" s="52"/>
      <c r="K195" s="54"/>
      <c r="L195" s="54"/>
      <c r="M195" s="54"/>
    </row>
    <row r="196" spans="1:13" x14ac:dyDescent="0.2">
      <c r="A196" s="69" t="s">
        <v>132</v>
      </c>
      <c r="B196" s="69"/>
      <c r="C196" s="69"/>
      <c r="D196" s="69"/>
      <c r="E196" s="69"/>
      <c r="F196" s="70">
        <f>SUM(F10:F195)</f>
        <v>714269.99999999988</v>
      </c>
      <c r="G196" s="71">
        <f>SUM(G10:G195)</f>
        <v>0.99999999999999978</v>
      </c>
      <c r="H196" s="56"/>
      <c r="I196" s="52"/>
      <c r="J196" s="52"/>
      <c r="K196" s="58"/>
      <c r="L196" s="54"/>
      <c r="M196" s="54"/>
    </row>
  </sheetData>
  <mergeCells count="1">
    <mergeCell ref="A1:F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2017-02-09T19:21:54Z</dcterms:created>
  <dcterms:modified xsi:type="dcterms:W3CDTF">2017-03-24T00:57:44Z</dcterms:modified>
</cp:coreProperties>
</file>